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anneke/Dropbox/Publications/22.African_Entomology/Supp files/"/>
    </mc:Choice>
  </mc:AlternateContent>
  <xr:revisionPtr revIDLastSave="0" documentId="13_ncr:1_{9B468F9B-D9B1-0841-98D0-53612B8B1C89}" xr6:coauthVersionLast="47" xr6:coauthVersionMax="47" xr10:uidLastSave="{00000000-0000-0000-0000-000000000000}"/>
  <bookViews>
    <workbookView xWindow="1420" yWindow="1920" windowWidth="26840" windowHeight="15440" xr2:uid="{639EEF1B-EC0A-3242-9E1F-F69B48E71DB3}"/>
  </bookViews>
  <sheets>
    <sheet name="Table S1" sheetId="4" r:id="rId1"/>
    <sheet name="Table S2" sheetId="3" r:id="rId2"/>
    <sheet name="Table S3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4" l="1"/>
  <c r="D8" i="4"/>
  <c r="E8" i="4"/>
  <c r="L29" i="1"/>
  <c r="K29" i="1"/>
  <c r="L27" i="1"/>
  <c r="K27" i="1"/>
  <c r="L26" i="1"/>
  <c r="K26" i="1"/>
  <c r="L25" i="1"/>
  <c r="K25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5" i="1"/>
  <c r="K15" i="1"/>
  <c r="L14" i="1"/>
  <c r="K14" i="1"/>
  <c r="L13" i="1"/>
  <c r="K13" i="1"/>
  <c r="L12" i="1"/>
  <c r="K12" i="1"/>
  <c r="L10" i="1"/>
  <c r="K10" i="1"/>
  <c r="L9" i="1"/>
  <c r="K9" i="1"/>
  <c r="L8" i="1"/>
  <c r="K8" i="1"/>
  <c r="L7" i="1"/>
  <c r="K7" i="1"/>
  <c r="L6" i="1"/>
  <c r="K6" i="1"/>
  <c r="L5" i="1"/>
  <c r="K5" i="1"/>
</calcChain>
</file>

<file path=xl/sharedStrings.xml><?xml version="1.0" encoding="utf-8"?>
<sst xmlns="http://schemas.openxmlformats.org/spreadsheetml/2006/main" count="380" uniqueCount="252">
  <si>
    <t>Accessions</t>
  </si>
  <si>
    <t>Final Identifiction</t>
  </si>
  <si>
    <t>Initial BLASTn ID</t>
  </si>
  <si>
    <t>Higher classification</t>
  </si>
  <si>
    <t>Growth form</t>
  </si>
  <si>
    <t>Total morphogroups</t>
  </si>
  <si>
    <t>Isolated from</t>
  </si>
  <si>
    <t>GenBank</t>
  </si>
  <si>
    <t>Piskurozyma aff. capsuligenum</t>
  </si>
  <si>
    <t>Tremellomycetes; Filobasidiales</t>
  </si>
  <si>
    <t>yeast</t>
  </si>
  <si>
    <t>beetles;
frass</t>
  </si>
  <si>
    <t>i; iii</t>
  </si>
  <si>
    <t>Dothideomycetes;
Pleosporales</t>
  </si>
  <si>
    <t>mycelial</t>
  </si>
  <si>
    <t>Tolypocladium aff. pustulatum</t>
  </si>
  <si>
    <t xml:space="preserve">Tolypocladium sp. </t>
  </si>
  <si>
    <t>Sordariomycetes; Hypocreales</t>
  </si>
  <si>
    <t>Bullera sp.</t>
  </si>
  <si>
    <t>Tremellomycetes;
Tremellales</t>
  </si>
  <si>
    <t>i</t>
  </si>
  <si>
    <t>Geosmithia spp.</t>
  </si>
  <si>
    <t>Sordariomycetes;
Hypocreales</t>
  </si>
  <si>
    <t>i; ii</t>
  </si>
  <si>
    <t>Cryptococcus sp.</t>
  </si>
  <si>
    <t>Tremellomycetes; Tremellales</t>
  </si>
  <si>
    <t>Yamadazyma sp.</t>
  </si>
  <si>
    <t>Saccharomycetes; Saccharomycetales</t>
  </si>
  <si>
    <t>Saccharomycetes;
Saccharomycetales</t>
  </si>
  <si>
    <t>i; ii; iii</t>
  </si>
  <si>
    <t>Cryptococcus spp.</t>
  </si>
  <si>
    <t>frass</t>
  </si>
  <si>
    <t>iii</t>
  </si>
  <si>
    <t>beetles;
frass; wood</t>
  </si>
  <si>
    <t>Quambalaria pusilla</t>
  </si>
  <si>
    <t>Exobasidiomycetes;
Microstromatales</t>
  </si>
  <si>
    <t>Sordariomycetes;
Xylariales</t>
  </si>
  <si>
    <t>frass; wood</t>
  </si>
  <si>
    <t>Naganishia sp.</t>
  </si>
  <si>
    <t>Coprinellus sp.</t>
  </si>
  <si>
    <t>Agaricomycetes;
Agaricales</t>
  </si>
  <si>
    <t>ii</t>
  </si>
  <si>
    <t>Geosmithia sp.</t>
  </si>
  <si>
    <t>Unidentified morph #2</t>
  </si>
  <si>
    <t>Unidentified morph #15</t>
  </si>
  <si>
    <t>Agaricomycetes</t>
  </si>
  <si>
    <t xml:space="preserve">Coprinellus sp. </t>
  </si>
  <si>
    <t xml:space="preserve">Flavodon sp. </t>
  </si>
  <si>
    <t xml:space="preserve">Irpex sp. </t>
  </si>
  <si>
    <t>Peniophora sp.</t>
  </si>
  <si>
    <r>
      <t xml:space="preserve">Phanerochaete </t>
    </r>
    <r>
      <rPr>
        <sz val="12"/>
        <color theme="1"/>
        <rFont val="Aptos Narrow"/>
        <family val="2"/>
        <scheme val="minor"/>
      </rPr>
      <t>or</t>
    </r>
    <r>
      <rPr>
        <i/>
        <sz val="11"/>
        <color theme="1"/>
        <rFont val="Aptos Narrow"/>
        <family val="2"/>
        <scheme val="minor"/>
      </rPr>
      <t xml:space="preserve"> Phlebia sp.</t>
    </r>
  </si>
  <si>
    <t xml:space="preserve">Terana sp. </t>
  </si>
  <si>
    <t>Wrightoporia sp.</t>
  </si>
  <si>
    <t>Dothideomycetes</t>
  </si>
  <si>
    <t>Alternaria spp.</t>
  </si>
  <si>
    <t>Botryosphaeriaceae sp.</t>
  </si>
  <si>
    <t>Epicoccum sp.</t>
  </si>
  <si>
    <t>Neofusicoccum sp.</t>
  </si>
  <si>
    <t>Paracamarosporium sp.</t>
  </si>
  <si>
    <t xml:space="preserve">Phoma sp. </t>
  </si>
  <si>
    <t>Pseudocamarosporium sp.</t>
  </si>
  <si>
    <t xml:space="preserve">Stemphylium sp. </t>
  </si>
  <si>
    <t>Euascomycetes</t>
  </si>
  <si>
    <t xml:space="preserve">Arthrinium sp. </t>
  </si>
  <si>
    <t>Eurotiomycetes</t>
  </si>
  <si>
    <t xml:space="preserve">Phaeomoniella sp. </t>
  </si>
  <si>
    <t>Exobasidiomycetes</t>
  </si>
  <si>
    <t>Leotiomycetes</t>
  </si>
  <si>
    <t>Botrytis sp.</t>
  </si>
  <si>
    <t>Trichosporiella sp.</t>
  </si>
  <si>
    <t>Mortierellomycetes</t>
  </si>
  <si>
    <t>Gamsiella sp.</t>
  </si>
  <si>
    <t>Saccharomycetes</t>
  </si>
  <si>
    <t>Debaryomyces sp.</t>
  </si>
  <si>
    <r>
      <rPr>
        <i/>
        <sz val="11"/>
        <color theme="1"/>
        <rFont val="Aptos Narrow"/>
        <family val="2"/>
        <scheme val="minor"/>
      </rPr>
      <t>Saccharomycetales</t>
    </r>
    <r>
      <rPr>
        <sz val="12"/>
        <color theme="1"/>
        <rFont val="Aptos Narrow"/>
        <family val="2"/>
        <scheme val="minor"/>
      </rPr>
      <t xml:space="preserve"> sp.</t>
    </r>
  </si>
  <si>
    <t>Sordariomycetes</t>
  </si>
  <si>
    <t>Akanthomyces sp.</t>
  </si>
  <si>
    <t>Allelochaeta sp.</t>
  </si>
  <si>
    <t xml:space="preserve">Chaetomium sp. </t>
  </si>
  <si>
    <t>Fusarium spp.</t>
  </si>
  <si>
    <t>Tremellomycetes</t>
  </si>
  <si>
    <t>Filobasidium spp.</t>
  </si>
  <si>
    <t>Tremellales sp.</t>
  </si>
  <si>
    <t>Ascomycota sp.</t>
  </si>
  <si>
    <t>sp.3(Wc)_morph13</t>
  </si>
  <si>
    <t>sp.3(Wc)_morph18</t>
  </si>
  <si>
    <t>sp.3(Wc)_morph19</t>
  </si>
  <si>
    <t>sp.3(Wc)_morph32</t>
  </si>
  <si>
    <t>sp.3(Wc)_morph8</t>
  </si>
  <si>
    <t>sp.3(Wn)_morph15</t>
  </si>
  <si>
    <t>sp.3(Wn)_morph2</t>
  </si>
  <si>
    <t>sp.3(Wn)_morph2.1</t>
  </si>
  <si>
    <t>sp.3(Wn)_morph2.2</t>
  </si>
  <si>
    <t>sp.3(Wn)_morph2.3</t>
  </si>
  <si>
    <t>sp.3(Wn)_morph27</t>
  </si>
  <si>
    <t>sp.3(Wn)_morph28</t>
  </si>
  <si>
    <t>sp.3(Wn)_morph3</t>
  </si>
  <si>
    <t>sp.3(Wn)_morph4</t>
  </si>
  <si>
    <t>sp.3(Wn)_morph5</t>
  </si>
  <si>
    <t>sp.3(Wn)_morph6</t>
  </si>
  <si>
    <t>sp.3(Wn)_morph9</t>
  </si>
  <si>
    <t>sp1_morph18</t>
  </si>
  <si>
    <t>sp1_morph24</t>
  </si>
  <si>
    <t>sp1_morph35</t>
  </si>
  <si>
    <t>Occurrence</t>
  </si>
  <si>
    <t>Morphs</t>
  </si>
  <si>
    <t>1;24</t>
  </si>
  <si>
    <t>2;5</t>
  </si>
  <si>
    <t>12;30</t>
  </si>
  <si>
    <t>1;5;6</t>
  </si>
  <si>
    <t>12;25-27</t>
  </si>
  <si>
    <t>2.4</t>
  </si>
  <si>
    <t>2.1</t>
  </si>
  <si>
    <t>2.2</t>
  </si>
  <si>
    <t>2.3</t>
  </si>
  <si>
    <t>9;13-15;17;27;28;33;34</t>
  </si>
  <si>
    <t>1-4</t>
  </si>
  <si>
    <t>24;31</t>
  </si>
  <si>
    <t>2;13</t>
  </si>
  <si>
    <t>3;7;11</t>
  </si>
  <si>
    <t>1;8;9</t>
  </si>
  <si>
    <t>5;6</t>
  </si>
  <si>
    <t>Isolates</t>
  </si>
  <si>
    <t>Galleries</t>
  </si>
  <si>
    <r>
      <rPr>
        <b/>
        <i/>
        <sz val="12"/>
        <color theme="1"/>
        <rFont val="Aptos Narrow"/>
        <scheme val="minor"/>
      </rPr>
      <t>Lanurgus</t>
    </r>
    <r>
      <rPr>
        <b/>
        <sz val="12"/>
        <color theme="1"/>
        <rFont val="Aptos Narrow"/>
        <scheme val="minor"/>
      </rPr>
      <t xml:space="preserve"> sp.2</t>
    </r>
  </si>
  <si>
    <r>
      <rPr>
        <b/>
        <i/>
        <sz val="12"/>
        <color theme="1"/>
        <rFont val="Aptos Narrow"/>
        <scheme val="minor"/>
      </rPr>
      <t>Lanurgus</t>
    </r>
    <r>
      <rPr>
        <b/>
        <sz val="12"/>
        <color theme="1"/>
        <rFont val="Aptos Narrow"/>
        <scheme val="minor"/>
      </rPr>
      <t xml:space="preserve"> sp.4</t>
    </r>
  </si>
  <si>
    <t>*Quambalaria pusilla</t>
  </si>
  <si>
    <r>
      <t xml:space="preserve">*Yamadazyma </t>
    </r>
    <r>
      <rPr>
        <sz val="11"/>
        <color theme="6" tint="0.39997558519241921"/>
        <rFont val="Aptos Narrow"/>
        <scheme val="minor"/>
      </rPr>
      <t>sp(p)</t>
    </r>
    <r>
      <rPr>
        <i/>
        <sz val="11"/>
        <color theme="6" tint="0.39997558519241921"/>
        <rFont val="Aptos Narrow"/>
        <family val="2"/>
        <scheme val="minor"/>
      </rPr>
      <t>.</t>
    </r>
  </si>
  <si>
    <r>
      <t xml:space="preserve">*Geosmithia </t>
    </r>
    <r>
      <rPr>
        <sz val="11"/>
        <color theme="6" tint="0.39997558519241921"/>
        <rFont val="Calibri"/>
        <family val="2"/>
      </rPr>
      <t>sp(p).</t>
    </r>
  </si>
  <si>
    <t>*Sarcostroma sp.</t>
  </si>
  <si>
    <t>*Tolypocladium spp.</t>
  </si>
  <si>
    <r>
      <t xml:space="preserve">*Cryptococcus </t>
    </r>
    <r>
      <rPr>
        <sz val="11"/>
        <color theme="1"/>
        <rFont val="Aptos Narrow"/>
        <scheme val="minor"/>
      </rPr>
      <t>sp(p).</t>
    </r>
  </si>
  <si>
    <t>*Naganishia spp.</t>
  </si>
  <si>
    <t>*Piskurozyma affi. capsuligenum</t>
  </si>
  <si>
    <t>The identities of species indicated with an asterisk (*) were investigated with Maximum Likelihood phylogenetic analysis</t>
  </si>
  <si>
    <r>
      <t xml:space="preserve">Species hilighted in </t>
    </r>
    <r>
      <rPr>
        <sz val="11"/>
        <color theme="6" tint="0.39997558519241921"/>
        <rFont val="Aptos Narrow (Body)"/>
      </rPr>
      <t>green</t>
    </r>
    <r>
      <rPr>
        <sz val="11"/>
        <color theme="1"/>
        <rFont val="Aptos Narrow"/>
        <scheme val="minor"/>
      </rPr>
      <t xml:space="preserve"> were the most common associate of one or more beetle species</t>
    </r>
  </si>
  <si>
    <t>Metarhiziopsis sp.</t>
  </si>
  <si>
    <r>
      <t>Fungal species</t>
    </r>
    <r>
      <rPr>
        <b/>
        <vertAlign val="superscript"/>
        <sz val="11"/>
        <color theme="1"/>
        <rFont val="Aptos Narrow (Body)"/>
      </rPr>
      <t>a</t>
    </r>
  </si>
  <si>
    <t>a</t>
  </si>
  <si>
    <t>Total isolates</t>
  </si>
  <si>
    <t>Beetle</t>
  </si>
  <si>
    <t>Host</t>
  </si>
  <si>
    <t>Substrate</t>
  </si>
  <si>
    <t>W. cedarbergensis</t>
  </si>
  <si>
    <t>W. nodiflora</t>
  </si>
  <si>
    <t>Twigs</t>
  </si>
  <si>
    <t>Cones</t>
  </si>
  <si>
    <t>Stems</t>
  </si>
  <si>
    <t>Stems &amp; thick branches</t>
  </si>
  <si>
    <r>
      <rPr>
        <i/>
        <sz val="11"/>
        <color theme="1"/>
        <rFont val="Aptos Narrow"/>
        <scheme val="minor"/>
      </rPr>
      <t>Lanurgus</t>
    </r>
    <r>
      <rPr>
        <sz val="11"/>
        <color theme="1"/>
        <rFont val="Aptos Narrow"/>
        <scheme val="minor"/>
      </rPr>
      <t xml:space="preserve"> sp. 2</t>
    </r>
  </si>
  <si>
    <r>
      <rPr>
        <i/>
        <sz val="11"/>
        <color theme="1"/>
        <rFont val="Aptos Narrow"/>
        <scheme val="minor"/>
      </rPr>
      <t>Lanurgus</t>
    </r>
    <r>
      <rPr>
        <sz val="11"/>
        <color theme="1"/>
        <rFont val="Aptos Narrow"/>
        <scheme val="minor"/>
      </rPr>
      <t xml:space="preserve"> sp. 3</t>
    </r>
  </si>
  <si>
    <r>
      <rPr>
        <i/>
        <sz val="11"/>
        <color theme="1"/>
        <rFont val="Aptos Narrow"/>
        <scheme val="minor"/>
      </rPr>
      <t>Lanurgus</t>
    </r>
    <r>
      <rPr>
        <sz val="11"/>
        <color theme="1"/>
        <rFont val="Aptos Narrow"/>
        <scheme val="minor"/>
      </rPr>
      <t xml:space="preserve"> sp. 4</t>
    </r>
  </si>
  <si>
    <t>Total galleries / cones investigated</t>
  </si>
  <si>
    <r>
      <t>Unknown / poorly classified</t>
    </r>
    <r>
      <rPr>
        <b/>
        <i/>
        <vertAlign val="superscript"/>
        <sz val="11"/>
        <color theme="0"/>
        <rFont val="Aptos Narrow (Body)"/>
      </rPr>
      <t>b</t>
    </r>
  </si>
  <si>
    <t>b</t>
  </si>
  <si>
    <t>Taxa identified only by morphgroup numbers failed two rounds of DNA extraction, likely due to pigmentation, and were not further investigated due to their low occurrence frequency</t>
  </si>
  <si>
    <r>
      <t>Galleries (n</t>
    </r>
    <r>
      <rPr>
        <b/>
        <vertAlign val="subscript"/>
        <sz val="11"/>
        <color rgb="FF000000"/>
        <rFont val="Aptos Narrow"/>
        <scheme val="minor"/>
      </rPr>
      <t>g</t>
    </r>
    <r>
      <rPr>
        <b/>
        <sz val="11"/>
        <color rgb="FF000000"/>
        <rFont val="Aptos Narrow"/>
        <scheme val="minor"/>
      </rPr>
      <t>)</t>
    </r>
  </si>
  <si>
    <r>
      <t>Isolates (n</t>
    </r>
    <r>
      <rPr>
        <b/>
        <vertAlign val="subscript"/>
        <sz val="11"/>
        <color rgb="FF000000"/>
        <rFont val="Aptos Narrow"/>
        <scheme val="minor"/>
      </rPr>
      <t>i</t>
    </r>
    <r>
      <rPr>
        <b/>
        <sz val="11"/>
        <color rgb="FF000000"/>
        <rFont val="Aptos Narrow"/>
        <scheme val="minor"/>
      </rPr>
      <t>)</t>
    </r>
  </si>
  <si>
    <r>
      <t>Occurrence (n</t>
    </r>
    <r>
      <rPr>
        <b/>
        <vertAlign val="subscript"/>
        <sz val="11"/>
        <color rgb="FF000000"/>
        <rFont val="Aptos Narrow"/>
        <scheme val="minor"/>
      </rPr>
      <t>g</t>
    </r>
    <r>
      <rPr>
        <b/>
        <sz val="11"/>
        <color rgb="FF000000"/>
        <rFont val="Aptos Narrow"/>
        <scheme val="minor"/>
      </rPr>
      <t>/N</t>
    </r>
    <r>
      <rPr>
        <b/>
        <vertAlign val="subscript"/>
        <sz val="11"/>
        <color rgb="FF000000"/>
        <rFont val="Aptos Narrow"/>
        <scheme val="minor"/>
      </rPr>
      <t>g</t>
    </r>
    <r>
      <rPr>
        <b/>
        <sz val="11"/>
        <color rgb="FF000000"/>
        <rFont val="Aptos Narrow"/>
        <scheme val="minor"/>
      </rPr>
      <t>)</t>
    </r>
  </si>
  <si>
    <r>
      <t>Isolation  (n</t>
    </r>
    <r>
      <rPr>
        <b/>
        <vertAlign val="subscript"/>
        <sz val="11"/>
        <color rgb="FF000000"/>
        <rFont val="Aptos Narrow"/>
        <scheme val="minor"/>
      </rPr>
      <t>i</t>
    </r>
    <r>
      <rPr>
        <b/>
        <sz val="11"/>
        <color rgb="FF000000"/>
        <rFont val="Aptos Narrow"/>
        <scheme val="minor"/>
      </rPr>
      <t>/N</t>
    </r>
    <r>
      <rPr>
        <b/>
        <vertAlign val="subscript"/>
        <sz val="11"/>
        <color rgb="FF000000"/>
        <rFont val="Aptos Narrow"/>
        <scheme val="minor"/>
      </rPr>
      <t>i</t>
    </r>
    <r>
      <rPr>
        <b/>
        <sz val="11"/>
        <color rgb="FF000000"/>
        <rFont val="Aptos Narrow"/>
        <scheme val="minor"/>
      </rPr>
      <t>)</t>
    </r>
  </si>
  <si>
    <r>
      <rPr>
        <i/>
        <sz val="11"/>
        <color theme="1"/>
        <rFont val="Aptos Narrow"/>
        <scheme val="minor"/>
      </rPr>
      <t>Alternaria</t>
    </r>
    <r>
      <rPr>
        <sz val="11"/>
        <color theme="1"/>
        <rFont val="Aptos Narrow"/>
        <scheme val="minor"/>
      </rPr>
      <t xml:space="preserve"> spp.</t>
    </r>
  </si>
  <si>
    <r>
      <rPr>
        <sz val="11"/>
        <rFont val="Aptos Narrow"/>
        <scheme val="minor"/>
      </rPr>
      <t>Undescribed</t>
    </r>
    <r>
      <rPr>
        <i/>
        <sz val="11"/>
        <rFont val="Aptos Narrow"/>
        <scheme val="minor"/>
      </rPr>
      <t xml:space="preserve"> Teunia spp.</t>
    </r>
  </si>
  <si>
    <r>
      <rPr>
        <sz val="11"/>
        <rFont val="Aptos Narrow"/>
        <scheme val="minor"/>
      </rPr>
      <t>Undescribed</t>
    </r>
    <r>
      <rPr>
        <i/>
        <sz val="11"/>
        <rFont val="Aptos Narrow"/>
        <scheme val="minor"/>
      </rPr>
      <t xml:space="preserve"> Geosmithia spp.</t>
    </r>
  </si>
  <si>
    <r>
      <rPr>
        <sz val="11"/>
        <rFont val="Aptos Narrow"/>
        <scheme val="minor"/>
      </rPr>
      <t>Undescribed</t>
    </r>
    <r>
      <rPr>
        <i/>
        <sz val="11"/>
        <rFont val="Aptos Narrow"/>
        <scheme val="minor"/>
      </rPr>
      <t xml:space="preserve"> Sarcostroma </t>
    </r>
    <r>
      <rPr>
        <sz val="11"/>
        <rFont val="Aptos Narrow"/>
        <scheme val="minor"/>
      </rPr>
      <t>sp.</t>
    </r>
  </si>
  <si>
    <r>
      <rPr>
        <sz val="11"/>
        <rFont val="Aptos Narrow"/>
        <scheme val="minor"/>
      </rPr>
      <t>Undescribed</t>
    </r>
    <r>
      <rPr>
        <i/>
        <sz val="11"/>
        <rFont val="Aptos Narrow"/>
        <scheme val="minor"/>
      </rPr>
      <t xml:space="preserve"> Naganishia sp.</t>
    </r>
  </si>
  <si>
    <r>
      <rPr>
        <sz val="11"/>
        <rFont val="Aptos Narrow"/>
        <scheme val="minor"/>
      </rPr>
      <t>Undescribed</t>
    </r>
    <r>
      <rPr>
        <i/>
        <sz val="11"/>
        <rFont val="Aptos Narrow"/>
        <scheme val="minor"/>
      </rPr>
      <t xml:space="preserve"> Geosmithia sp.</t>
    </r>
  </si>
  <si>
    <t>morphogroup numbers, total number of isolates and total number of galleries containing the taxon</t>
  </si>
  <si>
    <r>
      <t>n</t>
    </r>
    <r>
      <rPr>
        <vertAlign val="subscript"/>
        <sz val="11"/>
        <color theme="1"/>
        <rFont val="Calibri"/>
        <family val="2"/>
      </rPr>
      <t>g</t>
    </r>
    <r>
      <rPr>
        <sz val="11"/>
        <color theme="1"/>
        <rFont val="Calibri"/>
        <family val="2"/>
      </rPr>
      <t xml:space="preserve"> = The number of galleries of a particular beetle species from which a specific fungal taxon was isolated</t>
    </r>
  </si>
  <si>
    <r>
      <t>N</t>
    </r>
    <r>
      <rPr>
        <vertAlign val="subscript"/>
        <sz val="11"/>
        <color theme="1"/>
        <rFont val="Calibri"/>
        <family val="2"/>
      </rPr>
      <t>i</t>
    </r>
    <r>
      <rPr>
        <sz val="11"/>
        <color theme="1"/>
        <rFont val="Calibri"/>
        <family val="2"/>
      </rPr>
      <t xml:space="preserve"> = The total number of fungal isolates obtained from a beetle species </t>
    </r>
  </si>
  <si>
    <r>
      <t>n</t>
    </r>
    <r>
      <rPr>
        <vertAlign val="subscript"/>
        <sz val="11"/>
        <color theme="1"/>
        <rFont val="Calibri"/>
        <family val="2"/>
      </rPr>
      <t>i</t>
    </r>
    <r>
      <rPr>
        <sz val="11"/>
        <color theme="1"/>
        <rFont val="Calibri"/>
        <family val="2"/>
      </rPr>
      <t xml:space="preserve"> = The number of isolates of a fungal taxon from a beetle species</t>
    </r>
  </si>
  <si>
    <r>
      <t>n</t>
    </r>
    <r>
      <rPr>
        <vertAlign val="subscript"/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/N</t>
    </r>
    <r>
      <rPr>
        <vertAlign val="subscript"/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 xml:space="preserve"> = The percentage of fungal isolates from a beetle species belonging to a particular  taxon</t>
    </r>
  </si>
  <si>
    <r>
      <t>(e) </t>
    </r>
    <r>
      <rPr>
        <b/>
        <i/>
        <sz val="11"/>
        <color theme="0"/>
        <rFont val="Aptos Narrow"/>
        <scheme val="minor"/>
      </rPr>
      <t>Widdringtonia nodiflora</t>
    </r>
    <r>
      <rPr>
        <b/>
        <sz val="11"/>
        <color theme="0"/>
        <rFont val="Aptos Narrow"/>
        <scheme val="minor"/>
      </rPr>
      <t xml:space="preserve"> stem beetle, </t>
    </r>
    <r>
      <rPr>
        <b/>
        <i/>
        <sz val="11"/>
        <color theme="0"/>
        <rFont val="Aptos Narrow"/>
        <scheme val="minor"/>
      </rPr>
      <t xml:space="preserve">Lanurgus </t>
    </r>
    <r>
      <rPr>
        <b/>
        <sz val="11"/>
        <color theme="0"/>
        <rFont val="Aptos Narrow"/>
        <scheme val="minor"/>
      </rPr>
      <t>sp. 4 (N</t>
    </r>
    <r>
      <rPr>
        <b/>
        <vertAlign val="subscript"/>
        <sz val="11"/>
        <color theme="0"/>
        <rFont val="Aptos Narrow"/>
        <scheme val="minor"/>
      </rPr>
      <t>g</t>
    </r>
    <r>
      <rPr>
        <b/>
        <sz val="11"/>
        <color theme="0"/>
        <rFont val="Aptos Narrow"/>
        <scheme val="minor"/>
      </rPr>
      <t>=17; N</t>
    </r>
    <r>
      <rPr>
        <b/>
        <vertAlign val="subscript"/>
        <sz val="11"/>
        <color theme="0"/>
        <rFont val="Aptos Narrow"/>
        <scheme val="minor"/>
      </rPr>
      <t>i</t>
    </r>
    <r>
      <rPr>
        <b/>
        <sz val="11"/>
        <color theme="0"/>
        <rFont val="Aptos Narrow"/>
        <scheme val="minor"/>
      </rPr>
      <t>=62; M</t>
    </r>
    <r>
      <rPr>
        <b/>
        <vertAlign val="subscript"/>
        <sz val="11"/>
        <color theme="0"/>
        <rFont val="Aptos Narrow"/>
        <scheme val="minor"/>
      </rPr>
      <t>T</t>
    </r>
    <r>
      <rPr>
        <b/>
        <sz val="11"/>
        <color theme="0"/>
        <rFont val="Aptos Narrow"/>
        <scheme val="minor"/>
      </rPr>
      <t xml:space="preserve">=12)                                                                                                                                                                                      </t>
    </r>
  </si>
  <si>
    <r>
      <rPr>
        <b/>
        <sz val="14"/>
        <color theme="1"/>
        <rFont val="Aptos Narrow"/>
        <scheme val="minor"/>
      </rPr>
      <t xml:space="preserve">Table S3 </t>
    </r>
    <r>
      <rPr>
        <sz val="14"/>
        <color theme="1"/>
        <rFont val="Aptos Narrow"/>
        <scheme val="minor"/>
      </rPr>
      <t>- Details of the fungal taxa most commonly</t>
    </r>
    <r>
      <rPr>
        <vertAlign val="superscript"/>
        <sz val="14"/>
        <color theme="1"/>
        <rFont val="Aptos Narrow (Body)"/>
      </rPr>
      <t>a</t>
    </r>
    <r>
      <rPr>
        <sz val="14"/>
        <color theme="1"/>
        <rFont val="Aptos Narrow"/>
        <scheme val="minor"/>
      </rPr>
      <t xml:space="preserve"> associated with each </t>
    </r>
    <r>
      <rPr>
        <i/>
        <sz val="14"/>
        <color theme="1"/>
        <rFont val="Aptos Narrow"/>
        <scheme val="minor"/>
      </rPr>
      <t>Lanurgus</t>
    </r>
    <r>
      <rPr>
        <sz val="14"/>
        <color theme="1"/>
        <rFont val="Aptos Narrow"/>
        <scheme val="minor"/>
      </rPr>
      <t xml:space="preserve"> beetle</t>
    </r>
  </si>
  <si>
    <r>
      <rPr>
        <vertAlign val="superscript"/>
        <sz val="11"/>
        <color theme="1"/>
        <rFont val="Aptos Narrow (Body)"/>
      </rPr>
      <t>a</t>
    </r>
    <r>
      <rPr>
        <sz val="11"/>
        <color theme="1"/>
        <rFont val="Aptos Narrow"/>
        <scheme val="minor"/>
      </rPr>
      <t xml:space="preserve"> This table includes taxa occurring in &gt;15% of the galleries of a specific beetle, as well as any taxa that shared morphogroups with these commonly occurring species</t>
    </r>
  </si>
  <si>
    <r>
      <rPr>
        <b/>
        <vertAlign val="superscript"/>
        <sz val="11"/>
        <color rgb="FF000000"/>
        <rFont val="Aptos Narrow (Body)"/>
      </rPr>
      <t>b</t>
    </r>
    <r>
      <rPr>
        <b/>
        <sz val="11"/>
        <color rgb="FF000000"/>
        <rFont val="Aptos Narrow"/>
        <scheme val="minor"/>
      </rPr>
      <t>Growth media</t>
    </r>
  </si>
  <si>
    <r>
      <rPr>
        <vertAlign val="superscript"/>
        <sz val="11"/>
        <color theme="1"/>
        <rFont val="Aptos Narrow (Body)"/>
      </rPr>
      <t>b</t>
    </r>
    <r>
      <rPr>
        <sz val="11"/>
        <color theme="1"/>
        <rFont val="Aptos Narrow"/>
        <scheme val="minor"/>
      </rPr>
      <t xml:space="preserve"> Growth media: i=MEA+, ii=MEA+cyclo; iii=MEA+BD (see main text for details)</t>
    </r>
  </si>
  <si>
    <r>
      <rPr>
        <vertAlign val="superscript"/>
        <sz val="11"/>
        <color rgb="FF000000"/>
        <rFont val="Calibri"/>
        <family val="2"/>
      </rPr>
      <t>c</t>
    </r>
    <r>
      <rPr>
        <sz val="11"/>
        <color rgb="FF000000"/>
        <rFont val="Calibri"/>
        <family val="2"/>
      </rPr>
      <t xml:space="preserve"> N</t>
    </r>
    <r>
      <rPr>
        <vertAlign val="subscript"/>
        <sz val="11"/>
        <color rgb="FF000000"/>
        <rFont val="Calibri"/>
        <family val="2"/>
      </rPr>
      <t>g</t>
    </r>
    <r>
      <rPr>
        <sz val="11"/>
        <color rgb="FF000000"/>
        <rFont val="Calibri"/>
        <family val="2"/>
      </rPr>
      <t xml:space="preserve"> = The total number of galleries investigated for each beetle species</t>
    </r>
  </si>
  <si>
    <r>
      <rPr>
        <b/>
        <vertAlign val="superscript"/>
        <sz val="11"/>
        <color theme="1"/>
        <rFont val="Aptos Narrow"/>
        <scheme val="minor"/>
      </rPr>
      <t>c</t>
    </r>
    <r>
      <rPr>
        <b/>
        <sz val="11"/>
        <color theme="1"/>
        <rFont val="Aptos Narrow"/>
        <scheme val="minor"/>
      </rPr>
      <t>Number of</t>
    </r>
  </si>
  <si>
    <r>
      <rPr>
        <vertAlign val="superscript"/>
        <sz val="11"/>
        <color rgb="FF000000"/>
        <rFont val="Calibri"/>
        <family val="2"/>
      </rPr>
      <t>d</t>
    </r>
    <r>
      <rPr>
        <sz val="11"/>
        <color rgb="FF000000"/>
        <rFont val="Calibri"/>
        <family val="2"/>
      </rPr>
      <t xml:space="preserve"> n</t>
    </r>
    <r>
      <rPr>
        <vertAlign val="subscript"/>
        <sz val="11"/>
        <color rgb="FF000000"/>
        <rFont val="Calibri"/>
        <family val="2"/>
      </rPr>
      <t>g</t>
    </r>
    <r>
      <rPr>
        <sz val="11"/>
        <color rgb="FF000000"/>
        <rFont val="Calibri"/>
        <family val="2"/>
      </rPr>
      <t>/N</t>
    </r>
    <r>
      <rPr>
        <vertAlign val="subscript"/>
        <sz val="11"/>
        <color rgb="FF000000"/>
        <rFont val="Calibri"/>
        <family val="2"/>
      </rPr>
      <t>g</t>
    </r>
    <r>
      <rPr>
        <sz val="11"/>
        <color rgb="FF000000"/>
        <rFont val="Calibri"/>
        <family val="2"/>
      </rPr>
      <t xml:space="preserve"> = The percentage of galleries per beetle species in which a particular fungal taxon occurred</t>
    </r>
  </si>
  <si>
    <r>
      <rPr>
        <b/>
        <vertAlign val="superscript"/>
        <sz val="11"/>
        <color theme="1"/>
        <rFont val="Aptos Narrow"/>
        <scheme val="minor"/>
      </rPr>
      <t>d</t>
    </r>
    <r>
      <rPr>
        <b/>
        <sz val="11"/>
        <color theme="1"/>
        <rFont val="Aptos Narrow"/>
        <scheme val="minor"/>
      </rPr>
      <t>Frequencies</t>
    </r>
  </si>
  <si>
    <r>
      <rPr>
        <vertAlign val="superscript"/>
        <sz val="11"/>
        <color theme="1"/>
        <rFont val="Calibri"/>
        <family val="2"/>
      </rPr>
      <t>e</t>
    </r>
    <r>
      <rPr>
        <sz val="11"/>
        <color theme="1"/>
        <rFont val="Calibri"/>
        <family val="2"/>
      </rPr>
      <t xml:space="preserve"> Culture collecton of the Forestry and Agricultural Biotechnology Institute (FABI), University of Pretoria</t>
    </r>
  </si>
  <si>
    <r>
      <t>(b)  </t>
    </r>
    <r>
      <rPr>
        <b/>
        <i/>
        <sz val="11"/>
        <color theme="0"/>
        <rFont val="Aptos Narrow"/>
        <scheme val="minor"/>
      </rPr>
      <t xml:space="preserve">Widdringtonia cedarbergensis </t>
    </r>
    <r>
      <rPr>
        <b/>
        <sz val="11"/>
        <color theme="0"/>
        <rFont val="Aptos Narrow"/>
        <scheme val="minor"/>
      </rPr>
      <t xml:space="preserve">cone beetle, </t>
    </r>
    <r>
      <rPr>
        <b/>
        <i/>
        <sz val="11"/>
        <color theme="0"/>
        <rFont val="Aptos Narrow"/>
        <scheme val="minor"/>
      </rPr>
      <t>Lanurgus</t>
    </r>
    <r>
      <rPr>
        <b/>
        <sz val="11"/>
        <color theme="0"/>
        <rFont val="Aptos Narrow"/>
        <scheme val="minor"/>
      </rPr>
      <t xml:space="preserve"> sp. 2 (N</t>
    </r>
    <r>
      <rPr>
        <b/>
        <vertAlign val="subscript"/>
        <sz val="11"/>
        <color theme="0"/>
        <rFont val="Aptos Narrow"/>
        <scheme val="minor"/>
      </rPr>
      <t>g</t>
    </r>
    <r>
      <rPr>
        <b/>
        <sz val="11"/>
        <color theme="0"/>
        <rFont val="Aptos Narrow"/>
        <scheme val="minor"/>
      </rPr>
      <t>=28; N</t>
    </r>
    <r>
      <rPr>
        <b/>
        <vertAlign val="subscript"/>
        <sz val="11"/>
        <color theme="0"/>
        <rFont val="Aptos Narrow"/>
        <scheme val="minor"/>
      </rPr>
      <t>i</t>
    </r>
    <r>
      <rPr>
        <b/>
        <sz val="11"/>
        <color theme="0"/>
        <rFont val="Aptos Narrow"/>
        <scheme val="minor"/>
      </rPr>
      <t>=177; M</t>
    </r>
    <r>
      <rPr>
        <b/>
        <vertAlign val="subscript"/>
        <sz val="11"/>
        <color theme="0"/>
        <rFont val="Aptos Narrow"/>
        <scheme val="minor"/>
      </rPr>
      <t>T</t>
    </r>
    <r>
      <rPr>
        <b/>
        <sz val="11"/>
        <color theme="0"/>
        <rFont val="Aptos Narrow"/>
        <scheme val="minor"/>
      </rPr>
      <t>=15)</t>
    </r>
    <r>
      <rPr>
        <b/>
        <vertAlign val="superscript"/>
        <sz val="11"/>
        <color theme="0"/>
        <rFont val="Aptos Narrow (Body)"/>
      </rPr>
      <t>g</t>
    </r>
  </si>
  <si>
    <r>
      <t>M</t>
    </r>
    <r>
      <rPr>
        <vertAlign val="subscript"/>
        <sz val="11"/>
        <color theme="1"/>
        <rFont val="Calibri"/>
        <family val="2"/>
      </rPr>
      <t>T</t>
    </r>
    <r>
      <rPr>
        <sz val="11"/>
        <color theme="1"/>
        <rFont val="Calibri"/>
        <family val="2"/>
      </rPr>
      <t xml:space="preserve"> = The total number of morphogroups in which a particular fungal taxon occurred</t>
    </r>
  </si>
  <si>
    <r>
      <t>Where n</t>
    </r>
    <r>
      <rPr>
        <vertAlign val="subscript"/>
        <sz val="11"/>
        <color theme="1"/>
        <rFont val="Calibri"/>
        <family val="2"/>
      </rPr>
      <t>g</t>
    </r>
    <r>
      <rPr>
        <sz val="11"/>
        <color theme="1"/>
        <rFont val="Calibri"/>
        <family val="2"/>
      </rPr>
      <t>, n</t>
    </r>
    <r>
      <rPr>
        <vertAlign val="subscript"/>
        <sz val="11"/>
        <color theme="1"/>
        <rFont val="Calibri"/>
        <family val="2"/>
      </rPr>
      <t xml:space="preserve">i </t>
    </r>
    <r>
      <rPr>
        <sz val="11"/>
        <color theme="1"/>
        <rFont val="Calibri"/>
        <family val="2"/>
      </rPr>
      <t>or the total morphogroups are fractions, more than one species was identified within the same morphogroup</t>
    </r>
  </si>
  <si>
    <r>
      <rPr>
        <vertAlign val="superscript"/>
        <sz val="11"/>
        <color theme="1"/>
        <rFont val="Aptos Narrow (Body)"/>
      </rPr>
      <t>g</t>
    </r>
    <r>
      <rPr>
        <sz val="11"/>
        <color theme="1"/>
        <rFont val="Aptos Narrow"/>
        <scheme val="minor"/>
      </rPr>
      <t xml:space="preserve"> </t>
    </r>
    <r>
      <rPr>
        <i/>
        <sz val="11"/>
        <color theme="1"/>
        <rFont val="Aptos Narrow"/>
        <scheme val="minor"/>
      </rPr>
      <t xml:space="preserve">Lanurgus </t>
    </r>
    <r>
      <rPr>
        <sz val="11"/>
        <color theme="1"/>
        <rFont val="Aptos Narrow"/>
        <scheme val="minor"/>
      </rPr>
      <t xml:space="preserve">sp. 2: </t>
    </r>
    <r>
      <rPr>
        <i/>
        <sz val="11"/>
        <color theme="1"/>
        <rFont val="Aptos Narrow"/>
        <scheme val="minor"/>
      </rPr>
      <t>Yamadazyma</t>
    </r>
    <r>
      <rPr>
        <sz val="11"/>
        <color theme="1"/>
        <rFont val="Aptos Narrow"/>
        <scheme val="minor"/>
      </rPr>
      <t xml:space="preserve"> and </t>
    </r>
    <r>
      <rPr>
        <i/>
        <sz val="11"/>
        <color theme="1"/>
        <rFont val="Aptos Narrow"/>
        <scheme val="minor"/>
      </rPr>
      <t>Hypopichia</t>
    </r>
    <r>
      <rPr>
        <sz val="11"/>
        <color theme="1"/>
        <rFont val="Aptos Narrow"/>
        <scheme val="minor"/>
      </rPr>
      <t xml:space="preserve"> shared a morphogroup</t>
    </r>
  </si>
  <si>
    <r>
      <t xml:space="preserve">   One </t>
    </r>
    <r>
      <rPr>
        <i/>
        <sz val="11"/>
        <color theme="1"/>
        <rFont val="Aptos Narrow"/>
        <scheme val="minor"/>
      </rPr>
      <t>Geosmithia</t>
    </r>
    <r>
      <rPr>
        <sz val="11"/>
        <color theme="1"/>
        <rFont val="Aptos Narrow"/>
        <scheme val="minor"/>
      </rPr>
      <t xml:space="preserve"> morphogroup was shared with a </t>
    </r>
    <r>
      <rPr>
        <i/>
        <sz val="11"/>
        <color theme="1"/>
        <rFont val="Aptos Narrow"/>
        <scheme val="minor"/>
      </rPr>
      <t>Coprinellus</t>
    </r>
    <r>
      <rPr>
        <sz val="11"/>
        <color theme="1"/>
        <rFont val="Aptos Narrow"/>
        <scheme val="minor"/>
      </rPr>
      <t xml:space="preserve"> sp.</t>
    </r>
  </si>
  <si>
    <r>
      <rPr>
        <b/>
        <sz val="14"/>
        <rFont val="Aptos Narrow"/>
        <scheme val="minor"/>
      </rPr>
      <t>Table S2</t>
    </r>
    <r>
      <rPr>
        <sz val="14"/>
        <rFont val="Aptos Narrow"/>
        <scheme val="minor"/>
      </rPr>
      <t xml:space="preserve">  - Statistics for each taxon isolated from the </t>
    </r>
    <r>
      <rPr>
        <i/>
        <sz val="14"/>
        <rFont val="Aptos Narrow"/>
        <scheme val="minor"/>
      </rPr>
      <t xml:space="preserve">Lanurgus </t>
    </r>
    <r>
      <rPr>
        <sz val="14"/>
        <rFont val="Aptos Narrow"/>
        <scheme val="minor"/>
      </rPr>
      <t xml:space="preserve">beetles. We report the occurrence frequency (proportion of galleries in which a taxon occurred relative to the total number of galleries), </t>
    </r>
  </si>
  <si>
    <r>
      <rPr>
        <b/>
        <vertAlign val="superscript"/>
        <sz val="11"/>
        <color rgb="FF000000"/>
        <rFont val="Aptos Narrow"/>
        <scheme val="minor"/>
      </rPr>
      <t>e</t>
    </r>
    <r>
      <rPr>
        <b/>
        <sz val="11"/>
        <color rgb="FF000000"/>
        <rFont val="Aptos Narrow"/>
        <scheme val="minor"/>
      </rPr>
      <t>CMW strain numbers</t>
    </r>
  </si>
  <si>
    <t>59273; 59278; 59309; 59311; 59316</t>
  </si>
  <si>
    <t>59279; 59286; 50301</t>
  </si>
  <si>
    <t>59250; 59270</t>
  </si>
  <si>
    <t>59254; 59261; 59271</t>
  </si>
  <si>
    <t>59299; 59300; 59302; 59310</t>
  </si>
  <si>
    <t>/</t>
  </si>
  <si>
    <t>59274; 59276</t>
  </si>
  <si>
    <t>59251; 59256; 59258; 59260; 59262; 59263; 59571</t>
  </si>
  <si>
    <t>59572-59576</t>
  </si>
  <si>
    <t>CMW strain numbers</t>
  </si>
  <si>
    <t>59273; 59278; 59284; 59304; 59309; 59311; 59316</t>
  </si>
  <si>
    <t>Teunia sp.</t>
  </si>
  <si>
    <t>Exserohilum sp.</t>
  </si>
  <si>
    <t>59259; 59264</t>
  </si>
  <si>
    <t>59274-59276; 59296; 59297; 59299; 59300; 59302; 59310; 59312</t>
  </si>
  <si>
    <t>59277; 59305</t>
  </si>
  <si>
    <t>59279; 59286; 59301</t>
  </si>
  <si>
    <t>59254; 59255; 59261; 59271</t>
  </si>
  <si>
    <t>59251; 59256- 59258; 59260; 59262; 59263; 59268; 59269; 59571</t>
  </si>
  <si>
    <t>8;10</t>
  </si>
  <si>
    <t>Hyphopichia aff. pseudoburtonii</t>
  </si>
  <si>
    <t>*Hyphopichia aff. pseudoburtonii</t>
  </si>
  <si>
    <t xml:space="preserve">58296; 58297; 59266; 59572-59576; </t>
  </si>
  <si>
    <t>58296; 58297</t>
  </si>
  <si>
    <t>11;12;16;25</t>
  </si>
  <si>
    <r>
      <rPr>
        <vertAlign val="superscript"/>
        <sz val="11"/>
        <color theme="1"/>
        <rFont val="Aptos Narrow (Body)"/>
      </rPr>
      <t>f</t>
    </r>
    <r>
      <rPr>
        <sz val="11"/>
        <color theme="1"/>
        <rFont val="Aptos Narrow"/>
        <scheme val="minor"/>
      </rPr>
      <t xml:space="preserve"> </t>
    </r>
    <r>
      <rPr>
        <i/>
        <sz val="11"/>
        <color theme="1"/>
        <rFont val="Aptos Narrow"/>
        <scheme val="minor"/>
      </rPr>
      <t xml:space="preserve">Lanurgus </t>
    </r>
    <r>
      <rPr>
        <sz val="11"/>
        <color theme="1"/>
        <rFont val="Aptos Narrow"/>
        <scheme val="minor"/>
      </rPr>
      <t xml:space="preserve">sp. 1: </t>
    </r>
    <r>
      <rPr>
        <i/>
        <sz val="11"/>
        <color theme="1"/>
        <rFont val="Aptos Narrow"/>
        <scheme val="minor"/>
      </rPr>
      <t>Piskurozyma</t>
    </r>
    <r>
      <rPr>
        <sz val="11"/>
        <color theme="1"/>
        <rFont val="Aptos Narrow"/>
        <scheme val="minor"/>
      </rPr>
      <t xml:space="preserve"> and </t>
    </r>
    <r>
      <rPr>
        <i/>
        <sz val="11"/>
        <color theme="1"/>
        <rFont val="Aptos Narrow"/>
        <scheme val="minor"/>
      </rPr>
      <t>Cryptococcus</t>
    </r>
    <r>
      <rPr>
        <sz val="11"/>
        <color theme="1"/>
        <rFont val="Aptos Narrow"/>
        <scheme val="minor"/>
      </rPr>
      <t xml:space="preserve"> shared one morphogroup; </t>
    </r>
    <r>
      <rPr>
        <i/>
        <sz val="11"/>
        <color theme="1"/>
        <rFont val="Aptos Narrow"/>
        <scheme val="minor"/>
      </rPr>
      <t>Tolypocladium</t>
    </r>
    <r>
      <rPr>
        <sz val="11"/>
        <color theme="1"/>
        <rFont val="Aptos Narrow"/>
        <scheme val="minor"/>
      </rPr>
      <t xml:space="preserve"> and </t>
    </r>
    <r>
      <rPr>
        <i/>
        <sz val="11"/>
        <color theme="1"/>
        <rFont val="Aptos Narrow"/>
        <scheme val="minor"/>
      </rPr>
      <t>Geosmithia</t>
    </r>
    <r>
      <rPr>
        <sz val="11"/>
        <color theme="1"/>
        <rFont val="Aptos Narrow"/>
        <scheme val="minor"/>
      </rPr>
      <t xml:space="preserve"> shared one morphogroup</t>
    </r>
  </si>
  <si>
    <r>
      <rPr>
        <vertAlign val="superscript"/>
        <sz val="11"/>
        <color theme="1"/>
        <rFont val="Aptos Narrow (Body)"/>
      </rPr>
      <t>h</t>
    </r>
    <r>
      <rPr>
        <sz val="11"/>
        <color theme="1"/>
        <rFont val="Aptos Narrow"/>
        <scheme val="minor"/>
      </rPr>
      <t xml:space="preserve"> </t>
    </r>
    <r>
      <rPr>
        <i/>
        <sz val="11"/>
        <color theme="1"/>
        <rFont val="Aptos Narrow"/>
        <scheme val="minor"/>
      </rPr>
      <t xml:space="preserve">Lanurgus </t>
    </r>
    <r>
      <rPr>
        <sz val="11"/>
        <color theme="1"/>
        <rFont val="Aptos Narrow"/>
        <scheme val="minor"/>
      </rPr>
      <t xml:space="preserve">sp. 3: </t>
    </r>
    <r>
      <rPr>
        <i/>
        <sz val="11"/>
        <color theme="1"/>
        <rFont val="Aptos Narrow"/>
        <scheme val="minor"/>
      </rPr>
      <t xml:space="preserve">Quambalaria and Sarcostroma </t>
    </r>
    <r>
      <rPr>
        <sz val="11"/>
        <color theme="1"/>
        <rFont val="Aptos Narrow"/>
        <scheme val="minor"/>
      </rPr>
      <t>shared a morphogroup</t>
    </r>
    <r>
      <rPr>
        <i/>
        <sz val="11"/>
        <color theme="1"/>
        <rFont val="Aptos Narrow"/>
        <scheme val="minor"/>
      </rPr>
      <t>; Piskurozyma</t>
    </r>
    <r>
      <rPr>
        <sz val="11"/>
        <color theme="1"/>
        <rFont val="Aptos Narrow"/>
        <scheme val="minor"/>
      </rPr>
      <t xml:space="preserve"> and </t>
    </r>
    <r>
      <rPr>
        <i/>
        <sz val="11"/>
        <color theme="1"/>
        <rFont val="Aptos Narrow"/>
        <scheme val="minor"/>
      </rPr>
      <t>Naganishia</t>
    </r>
    <r>
      <rPr>
        <sz val="11"/>
        <color theme="1"/>
        <rFont val="Aptos Narrow"/>
        <scheme val="minor"/>
      </rPr>
      <t xml:space="preserve"> shared a morphogroup (estimated 75% </t>
    </r>
    <r>
      <rPr>
        <i/>
        <sz val="11"/>
        <color theme="1"/>
        <rFont val="Aptos Narrow"/>
        <scheme val="minor"/>
      </rPr>
      <t>Piskurozyma</t>
    </r>
    <r>
      <rPr>
        <sz val="11"/>
        <color theme="1"/>
        <rFont val="Aptos Narrow"/>
        <scheme val="minor"/>
      </rPr>
      <t xml:space="preserve"> and 25% </t>
    </r>
    <r>
      <rPr>
        <i/>
        <sz val="11"/>
        <color theme="1"/>
        <rFont val="Aptos Narrow"/>
        <scheme val="minor"/>
      </rPr>
      <t>Naganishia</t>
    </r>
    <r>
      <rPr>
        <sz val="11"/>
        <color theme="1"/>
        <rFont val="Aptos Narrow"/>
        <scheme val="minor"/>
      </rPr>
      <t>);</t>
    </r>
  </si>
  <si>
    <t>Piskurozyma sp.</t>
  </si>
  <si>
    <t>Hyphopichia sp.</t>
  </si>
  <si>
    <t>Quambalaria sp.</t>
  </si>
  <si>
    <t>Sarcostroma sp.</t>
  </si>
  <si>
    <t>c</t>
  </si>
  <si>
    <r>
      <rPr>
        <i/>
        <sz val="11"/>
        <color theme="1"/>
        <rFont val="Aptos Narrow"/>
        <scheme val="minor"/>
      </rPr>
      <t>Lanurgus</t>
    </r>
    <r>
      <rPr>
        <sz val="11"/>
        <color theme="1"/>
        <rFont val="Aptos Narrow"/>
        <scheme val="minor"/>
      </rPr>
      <t xml:space="preserve"> sp. 3 beetles infesting naturally occurring </t>
    </r>
    <r>
      <rPr>
        <i/>
        <sz val="11"/>
        <color theme="1"/>
        <rFont val="Aptos Narrow"/>
        <scheme val="minor"/>
      </rPr>
      <t>Widdringtonia cedarbergensis</t>
    </r>
    <r>
      <rPr>
        <sz val="11"/>
        <color theme="1"/>
        <rFont val="Aptos Narrow"/>
        <scheme val="minor"/>
      </rPr>
      <t xml:space="preserve"> (Wc) trees in the Cederberg and thick stems of </t>
    </r>
    <r>
      <rPr>
        <i/>
        <sz val="11"/>
        <color theme="1"/>
        <rFont val="Aptos Narrow"/>
        <scheme val="minor"/>
      </rPr>
      <t>W. nodiflora</t>
    </r>
    <r>
      <rPr>
        <sz val="11"/>
        <color theme="1"/>
        <rFont val="Aptos Narrow"/>
        <scheme val="minor"/>
      </rPr>
      <t xml:space="preserve"> (Wn) placed in the same area artificially</t>
    </r>
  </si>
  <si>
    <t>PP804145; PP804150; PP804153-PP804157</t>
  </si>
  <si>
    <t>PP804178; PP804182; PP804186; PP804189; PP804192; PP804194; PP804199</t>
  </si>
  <si>
    <t>PP804125; PP804136; PP804137; PP804139</t>
  </si>
  <si>
    <t>PP804147</t>
  </si>
  <si>
    <t>PP804131; PP804209</t>
  </si>
  <si>
    <t>PP804128; PP804129; PP804132-PP804134</t>
  </si>
  <si>
    <t>PP804135</t>
  </si>
  <si>
    <t>PP804126; PP804127; PP804130</t>
  </si>
  <si>
    <t>PP804158</t>
  </si>
  <si>
    <t>PP804149; PP804151</t>
  </si>
  <si>
    <t>PP804122-PP804124</t>
  </si>
  <si>
    <t>PP804119-PP804121</t>
  </si>
  <si>
    <t>PP804142; PP804143</t>
  </si>
  <si>
    <t>PP804141; PP804208; PP804212</t>
  </si>
  <si>
    <t>PP804118</t>
  </si>
  <si>
    <t>PP804216</t>
  </si>
  <si>
    <t>PP804138; PP804140</t>
  </si>
  <si>
    <t>PP804144</t>
  </si>
  <si>
    <t>PP804176; PP804207</t>
  </si>
  <si>
    <r>
      <t xml:space="preserve">(c) Stem beetle, </t>
    </r>
    <r>
      <rPr>
        <b/>
        <i/>
        <sz val="11"/>
        <color theme="0"/>
        <rFont val="Aptos Narrow"/>
        <scheme val="minor"/>
      </rPr>
      <t xml:space="preserve">Lanurgus </t>
    </r>
    <r>
      <rPr>
        <b/>
        <sz val="11"/>
        <color theme="0"/>
        <rFont val="Aptos Narrow"/>
        <scheme val="minor"/>
      </rPr>
      <t xml:space="preserve">sp. 3, from </t>
    </r>
    <r>
      <rPr>
        <b/>
        <i/>
        <sz val="11"/>
        <color theme="0"/>
        <rFont val="Aptos Narrow"/>
        <scheme val="minor"/>
      </rPr>
      <t>Widdringtonia cedarbergensis stems and thick branches</t>
    </r>
    <r>
      <rPr>
        <b/>
        <sz val="11"/>
        <color theme="0"/>
        <rFont val="Aptos Narrow"/>
        <scheme val="minor"/>
      </rPr>
      <t xml:space="preserve">  (N</t>
    </r>
    <r>
      <rPr>
        <b/>
        <vertAlign val="subscript"/>
        <sz val="11"/>
        <color theme="0"/>
        <rFont val="Aptos Narrow"/>
        <scheme val="minor"/>
      </rPr>
      <t>g</t>
    </r>
    <r>
      <rPr>
        <b/>
        <sz val="11"/>
        <color theme="0"/>
        <rFont val="Aptos Narrow"/>
        <scheme val="minor"/>
      </rPr>
      <t>=44; N</t>
    </r>
    <r>
      <rPr>
        <b/>
        <vertAlign val="subscript"/>
        <sz val="11"/>
        <color theme="0"/>
        <rFont val="Aptos Narrow"/>
        <scheme val="minor"/>
      </rPr>
      <t>i</t>
    </r>
    <r>
      <rPr>
        <b/>
        <sz val="11"/>
        <color theme="0"/>
        <rFont val="Aptos Narrow"/>
        <scheme val="minor"/>
      </rPr>
      <t>=309; M</t>
    </r>
    <r>
      <rPr>
        <b/>
        <vertAlign val="subscript"/>
        <sz val="11"/>
        <color theme="0"/>
        <rFont val="Aptos Narrow"/>
        <scheme val="minor"/>
      </rPr>
      <t>T</t>
    </r>
    <r>
      <rPr>
        <b/>
        <sz val="11"/>
        <color theme="0"/>
        <rFont val="Aptos Narrow"/>
        <scheme val="minor"/>
      </rPr>
      <t>=24)</t>
    </r>
    <r>
      <rPr>
        <b/>
        <vertAlign val="superscript"/>
        <sz val="11"/>
        <color theme="0"/>
        <rFont val="Aptos Narrow (Body)"/>
      </rPr>
      <t>h</t>
    </r>
  </si>
  <si>
    <r>
      <t xml:space="preserve">Thick branches
</t>
    </r>
    <r>
      <rPr>
        <sz val="9"/>
        <color theme="1"/>
        <rFont val="Aptos Narrow (Body)"/>
      </rPr>
      <t xml:space="preserve">(artificially placed under </t>
    </r>
    <r>
      <rPr>
        <i/>
        <sz val="9"/>
        <color theme="1"/>
        <rFont val="Aptos Narrow (Body)"/>
      </rPr>
      <t>W. cedarbergensis</t>
    </r>
    <r>
      <rPr>
        <sz val="9"/>
        <color theme="1"/>
        <rFont val="Aptos Narrow (Body)"/>
      </rPr>
      <t>)</t>
    </r>
  </si>
  <si>
    <r>
      <t xml:space="preserve">(d) Stem beetle, </t>
    </r>
    <r>
      <rPr>
        <b/>
        <i/>
        <sz val="11"/>
        <color theme="0"/>
        <rFont val="Aptos Narrow"/>
        <scheme val="minor"/>
      </rPr>
      <t xml:space="preserve">Lanurgus </t>
    </r>
    <r>
      <rPr>
        <b/>
        <sz val="11"/>
        <color theme="0"/>
        <rFont val="Aptos Narrow"/>
        <scheme val="minor"/>
      </rPr>
      <t xml:space="preserve">sp. 3, from </t>
    </r>
    <r>
      <rPr>
        <b/>
        <i/>
        <sz val="11"/>
        <color theme="0"/>
        <rFont val="Aptos Narrow"/>
        <scheme val="minor"/>
      </rPr>
      <t>Widdringtonia nodiflora</t>
    </r>
    <r>
      <rPr>
        <b/>
        <sz val="11"/>
        <color theme="0"/>
        <rFont val="Aptos Narrow"/>
        <scheme val="minor"/>
      </rPr>
      <t xml:space="preserve"> branches artifically placed in the Cederberg (N</t>
    </r>
    <r>
      <rPr>
        <b/>
        <vertAlign val="subscript"/>
        <sz val="11"/>
        <color theme="0"/>
        <rFont val="Aptos Narrow"/>
        <scheme val="minor"/>
      </rPr>
      <t>g</t>
    </r>
    <r>
      <rPr>
        <b/>
        <sz val="11"/>
        <color theme="0"/>
        <rFont val="Aptos Narrow"/>
        <scheme val="minor"/>
      </rPr>
      <t>=9; N</t>
    </r>
    <r>
      <rPr>
        <b/>
        <vertAlign val="subscript"/>
        <sz val="11"/>
        <color theme="0"/>
        <rFont val="Aptos Narrow"/>
        <scheme val="minor"/>
      </rPr>
      <t>i</t>
    </r>
    <r>
      <rPr>
        <b/>
        <sz val="11"/>
        <color theme="0"/>
        <rFont val="Aptos Narrow"/>
        <scheme val="minor"/>
      </rPr>
      <t>=40; M</t>
    </r>
    <r>
      <rPr>
        <b/>
        <vertAlign val="subscript"/>
        <sz val="11"/>
        <color theme="0"/>
        <rFont val="Aptos Narrow"/>
        <scheme val="minor"/>
      </rPr>
      <t>T</t>
    </r>
    <r>
      <rPr>
        <b/>
        <sz val="11"/>
        <color theme="0"/>
        <rFont val="Aptos Narrow"/>
        <scheme val="minor"/>
      </rPr>
      <t>=14)</t>
    </r>
  </si>
  <si>
    <r>
      <rPr>
        <b/>
        <sz val="14"/>
        <color theme="1"/>
        <rFont val="Aptos Narrow"/>
        <scheme val="minor"/>
      </rPr>
      <t>Table S1</t>
    </r>
    <r>
      <rPr>
        <sz val="14"/>
        <color theme="1"/>
        <rFont val="Aptos Narrow"/>
        <scheme val="minor"/>
      </rPr>
      <t xml:space="preserve"> - The number of fungal isolates and morphogroups obtained from beetle galleries in </t>
    </r>
    <r>
      <rPr>
        <i/>
        <sz val="14"/>
        <color theme="1"/>
        <rFont val="Aptos Narrow"/>
        <scheme val="minor"/>
      </rPr>
      <t xml:space="preserve">Widdringtonia cedarbergensis </t>
    </r>
    <r>
      <rPr>
        <sz val="14"/>
        <color theme="1"/>
        <rFont val="Aptos Narrow"/>
        <scheme val="minor"/>
      </rPr>
      <t xml:space="preserve">and </t>
    </r>
    <r>
      <rPr>
        <i/>
        <sz val="14"/>
        <color theme="1"/>
        <rFont val="Aptos Narrow"/>
        <scheme val="minor"/>
      </rPr>
      <t>W. nodiflora</t>
    </r>
  </si>
  <si>
    <r>
      <rPr>
        <i/>
        <sz val="11"/>
        <color theme="1"/>
        <rFont val="Aptos Narrow"/>
        <scheme val="minor"/>
      </rPr>
      <t>Lanurgus</t>
    </r>
    <r>
      <rPr>
        <sz val="11"/>
        <color theme="1"/>
        <rFont val="Aptos Narrow"/>
        <scheme val="minor"/>
      </rPr>
      <t xml:space="preserve"> sp. 1</t>
    </r>
    <r>
      <rPr>
        <vertAlign val="superscript"/>
        <sz val="11"/>
        <color theme="1"/>
        <rFont val="Aptos Narrow (Body)"/>
      </rPr>
      <t>a</t>
    </r>
  </si>
  <si>
    <r>
      <rPr>
        <b/>
        <i/>
        <sz val="12"/>
        <color theme="1"/>
        <rFont val="Aptos Narrow"/>
        <scheme val="minor"/>
      </rPr>
      <t>Lanurgus</t>
    </r>
    <r>
      <rPr>
        <b/>
        <sz val="12"/>
        <color theme="1"/>
        <rFont val="Aptos Narrow"/>
        <scheme val="minor"/>
      </rPr>
      <t xml:space="preserve"> sp.1</t>
    </r>
    <r>
      <rPr>
        <b/>
        <vertAlign val="superscript"/>
        <sz val="12"/>
        <color theme="1"/>
        <rFont val="Aptos Narrow (Body)"/>
      </rPr>
      <t>c</t>
    </r>
  </si>
  <si>
    <r>
      <rPr>
        <b/>
        <i/>
        <sz val="12"/>
        <color theme="1"/>
        <rFont val="Aptos Narrow"/>
        <scheme val="minor"/>
      </rPr>
      <t>Lanurgus</t>
    </r>
    <r>
      <rPr>
        <b/>
        <sz val="12"/>
        <color theme="1"/>
        <rFont val="Aptos Narrow"/>
        <scheme val="minor"/>
      </rPr>
      <t xml:space="preserve"> sp.3 (Wc)</t>
    </r>
    <r>
      <rPr>
        <b/>
        <vertAlign val="superscript"/>
        <sz val="12"/>
        <color theme="1"/>
        <rFont val="Aptos Narrow (Body)"/>
      </rPr>
      <t>d</t>
    </r>
  </si>
  <si>
    <r>
      <rPr>
        <b/>
        <i/>
        <sz val="12"/>
        <color theme="1"/>
        <rFont val="Aptos Narrow"/>
        <scheme val="minor"/>
      </rPr>
      <t>Lanurgus</t>
    </r>
    <r>
      <rPr>
        <b/>
        <sz val="12"/>
        <color theme="1"/>
        <rFont val="Aptos Narrow"/>
        <scheme val="minor"/>
      </rPr>
      <t xml:space="preserve"> sp.3 (Wn)</t>
    </r>
    <r>
      <rPr>
        <b/>
        <vertAlign val="superscript"/>
        <sz val="12"/>
        <color theme="1"/>
        <rFont val="Aptos Narrow (Body)"/>
      </rPr>
      <t>d</t>
    </r>
  </si>
  <si>
    <t>d</t>
  </si>
  <si>
    <r>
      <rPr>
        <vertAlign val="superscript"/>
        <sz val="11"/>
        <color theme="1"/>
        <rFont val="Aptos Narrow (Body)"/>
      </rPr>
      <t>a</t>
    </r>
    <r>
      <rPr>
        <sz val="11"/>
        <color theme="1"/>
        <rFont val="Aptos Narrow"/>
        <family val="2"/>
        <scheme val="minor"/>
      </rPr>
      <t xml:space="preserve"> </t>
    </r>
    <r>
      <rPr>
        <i/>
        <sz val="11"/>
        <color theme="1"/>
        <rFont val="Aptos Narrow"/>
        <scheme val="minor"/>
      </rPr>
      <t xml:space="preserve">Lanurgus </t>
    </r>
    <r>
      <rPr>
        <sz val="11"/>
        <color theme="1"/>
        <rFont val="Aptos Narrow"/>
        <scheme val="minor"/>
      </rPr>
      <t xml:space="preserve">sp. 1 is currently known as </t>
    </r>
    <r>
      <rPr>
        <i/>
        <sz val="11"/>
        <color theme="1"/>
        <rFont val="Aptos Narrow"/>
        <scheme val="minor"/>
      </rPr>
      <t xml:space="preserve">Diplotrichus widdingtoniae </t>
    </r>
  </si>
  <si>
    <r>
      <rPr>
        <i/>
        <sz val="11"/>
        <color theme="1"/>
        <rFont val="Aptos Narrow"/>
        <scheme val="minor"/>
      </rPr>
      <t>Lanurgus</t>
    </r>
    <r>
      <rPr>
        <sz val="11"/>
        <color theme="1"/>
        <rFont val="Aptos Narrow"/>
        <scheme val="minor"/>
      </rPr>
      <t xml:space="preserve"> sp. 1 is currently known as </t>
    </r>
    <r>
      <rPr>
        <i/>
        <sz val="11"/>
        <color theme="1"/>
        <rFont val="Aptos Narrow"/>
        <scheme val="minor"/>
      </rPr>
      <t xml:space="preserve">Diplotrichus widdingtoniae </t>
    </r>
  </si>
  <si>
    <r>
      <t xml:space="preserve">(a)  </t>
    </r>
    <r>
      <rPr>
        <b/>
        <i/>
        <sz val="11"/>
        <color theme="0"/>
        <rFont val="Aptos Narrow"/>
        <scheme val="minor"/>
      </rPr>
      <t xml:space="preserve">Widdringtonia cedarbergensis </t>
    </r>
    <r>
      <rPr>
        <b/>
        <sz val="11"/>
        <color theme="0"/>
        <rFont val="Aptos Narrow"/>
        <scheme val="minor"/>
      </rPr>
      <t xml:space="preserve">twig beetle, </t>
    </r>
    <r>
      <rPr>
        <b/>
        <i/>
        <sz val="11"/>
        <color theme="0"/>
        <rFont val="Aptos Narrow"/>
        <scheme val="minor"/>
      </rPr>
      <t>Lanurgus</t>
    </r>
    <r>
      <rPr>
        <b/>
        <sz val="11"/>
        <color theme="0"/>
        <rFont val="Aptos Narrow"/>
        <scheme val="minor"/>
      </rPr>
      <t xml:space="preserve"> sp. 1 (currently known as </t>
    </r>
    <r>
      <rPr>
        <b/>
        <i/>
        <sz val="11"/>
        <color theme="0"/>
        <rFont val="Aptos Narrow"/>
        <scheme val="minor"/>
      </rPr>
      <t>Diplotrichus widdingtoniae</t>
    </r>
    <r>
      <rPr>
        <b/>
        <sz val="11"/>
        <color theme="0"/>
        <rFont val="Aptos Narrow"/>
        <scheme val="minor"/>
      </rPr>
      <t>;  N</t>
    </r>
    <r>
      <rPr>
        <b/>
        <vertAlign val="subscript"/>
        <sz val="11"/>
        <color theme="0"/>
        <rFont val="Aptos Narrow"/>
        <scheme val="minor"/>
      </rPr>
      <t>g</t>
    </r>
    <r>
      <rPr>
        <b/>
        <sz val="11"/>
        <color theme="0"/>
        <rFont val="Aptos Narrow"/>
        <scheme val="minor"/>
      </rPr>
      <t>=33; N</t>
    </r>
    <r>
      <rPr>
        <b/>
        <vertAlign val="subscript"/>
        <sz val="11"/>
        <color theme="0"/>
        <rFont val="Aptos Narrow"/>
        <scheme val="minor"/>
      </rPr>
      <t>i</t>
    </r>
    <r>
      <rPr>
        <b/>
        <sz val="11"/>
        <color theme="0"/>
        <rFont val="Aptos Narrow"/>
        <scheme val="minor"/>
      </rPr>
      <t>=182; M</t>
    </r>
    <r>
      <rPr>
        <b/>
        <vertAlign val="subscript"/>
        <sz val="11"/>
        <color theme="0"/>
        <rFont val="Aptos Narrow"/>
        <scheme val="minor"/>
      </rPr>
      <t>T</t>
    </r>
    <r>
      <rPr>
        <b/>
        <sz val="11"/>
        <color theme="0"/>
        <rFont val="Aptos Narrow"/>
        <scheme val="minor"/>
      </rPr>
      <t>=36)</t>
    </r>
    <r>
      <rPr>
        <b/>
        <vertAlign val="superscript"/>
        <sz val="11"/>
        <color theme="0"/>
        <rFont val="Aptos Narrow (Body)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</si>
</sst>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1"/>
      <color theme="1"/>
      <name val="Calibri"/>
      <family val="2"/>
    </font>
    <font>
      <i/>
      <sz val="11"/>
      <name val="Calibri"/>
      <family val="2"/>
    </font>
    <font>
      <sz val="11"/>
      <name val="Calibri"/>
      <family val="2"/>
    </font>
    <font>
      <sz val="11"/>
      <color theme="1"/>
      <name val="Aptos Narrow"/>
      <family val="2"/>
      <scheme val="minor"/>
    </font>
    <font>
      <sz val="11"/>
      <color theme="1"/>
      <name val="Calibri (Body)"/>
    </font>
    <font>
      <i/>
      <sz val="11"/>
      <color theme="1"/>
      <name val="Calibri (Body)"/>
    </font>
    <font>
      <i/>
      <sz val="11"/>
      <name val="Calibri (Body)"/>
    </font>
    <font>
      <i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theme="1"/>
      <name val="Aptos Narrow"/>
      <family val="2"/>
      <scheme val="minor"/>
    </font>
    <font>
      <b/>
      <i/>
      <sz val="11"/>
      <color theme="0"/>
      <name val="Aptos Narrow"/>
      <family val="2"/>
      <scheme val="minor"/>
    </font>
    <font>
      <b/>
      <sz val="11"/>
      <color theme="1"/>
      <name val="Aptos Narrow"/>
      <scheme val="minor"/>
    </font>
    <font>
      <b/>
      <sz val="12"/>
      <color theme="1"/>
      <name val="Aptos Narrow"/>
      <scheme val="minor"/>
    </font>
    <font>
      <i/>
      <sz val="11"/>
      <color theme="6" tint="0.39997558519241921"/>
      <name val="Aptos Narrow"/>
      <family val="2"/>
      <scheme val="minor"/>
    </font>
    <font>
      <sz val="12"/>
      <color theme="6" tint="0.39997558519241921"/>
      <name val="Aptos Narrow"/>
      <family val="2"/>
      <scheme val="minor"/>
    </font>
    <font>
      <i/>
      <sz val="11"/>
      <color theme="6" tint="0.39997558519241921"/>
      <name val="Calibri"/>
      <family val="2"/>
    </font>
    <font>
      <sz val="12"/>
      <color theme="1"/>
      <name val="Aptos Narrow"/>
      <scheme val="minor"/>
    </font>
    <font>
      <i/>
      <sz val="12"/>
      <color theme="1"/>
      <name val="Aptos Narrow"/>
      <scheme val="minor"/>
    </font>
    <font>
      <b/>
      <i/>
      <sz val="12"/>
      <color theme="1"/>
      <name val="Aptos Narrow"/>
      <scheme val="minor"/>
    </font>
    <font>
      <sz val="11"/>
      <color theme="6" tint="0.39997558519241921"/>
      <name val="Aptos Narrow"/>
      <scheme val="minor"/>
    </font>
    <font>
      <sz val="11"/>
      <color theme="6" tint="0.39997558519241921"/>
      <name val="Calibri"/>
      <family val="2"/>
    </font>
    <font>
      <sz val="11"/>
      <color theme="1"/>
      <name val="Aptos Narrow"/>
      <scheme val="minor"/>
    </font>
    <font>
      <sz val="11"/>
      <color theme="6" tint="0.39997558519241921"/>
      <name val="Aptos Narrow (Body)"/>
    </font>
    <font>
      <i/>
      <sz val="11"/>
      <name val="Aptos Narrow"/>
      <family val="2"/>
      <scheme val="minor"/>
    </font>
    <font>
      <sz val="12"/>
      <name val="Aptos Narrow"/>
      <scheme val="minor"/>
    </font>
    <font>
      <b/>
      <sz val="11"/>
      <name val="Aptos Narrow"/>
      <scheme val="minor"/>
    </font>
    <font>
      <b/>
      <vertAlign val="superscript"/>
      <sz val="11"/>
      <color theme="1"/>
      <name val="Aptos Narrow (Body)"/>
    </font>
    <font>
      <vertAlign val="superscript"/>
      <sz val="12"/>
      <name val="Aptos Narrow"/>
      <scheme val="minor"/>
    </font>
    <font>
      <sz val="14"/>
      <name val="Aptos Narrow"/>
      <scheme val="minor"/>
    </font>
    <font>
      <b/>
      <sz val="14"/>
      <name val="Aptos Narrow"/>
      <scheme val="minor"/>
    </font>
    <font>
      <i/>
      <sz val="14"/>
      <name val="Aptos Narrow"/>
      <scheme val="minor"/>
    </font>
    <font>
      <i/>
      <sz val="11"/>
      <color theme="1"/>
      <name val="Aptos Narrow"/>
      <scheme val="minor"/>
    </font>
    <font>
      <sz val="14"/>
      <color theme="1"/>
      <name val="Aptos Narrow"/>
      <scheme val="minor"/>
    </font>
    <font>
      <b/>
      <sz val="14"/>
      <color theme="1"/>
      <name val="Aptos Narrow"/>
      <scheme val="minor"/>
    </font>
    <font>
      <sz val="9"/>
      <color theme="1"/>
      <name val="Aptos Narrow (Body)"/>
    </font>
    <font>
      <i/>
      <sz val="9"/>
      <color theme="1"/>
      <name val="Aptos Narrow (Body)"/>
    </font>
    <font>
      <b/>
      <i/>
      <vertAlign val="superscript"/>
      <sz val="11"/>
      <color theme="0"/>
      <name val="Aptos Narrow (Body)"/>
    </font>
    <font>
      <i/>
      <sz val="14"/>
      <color theme="1"/>
      <name val="Aptos Narrow"/>
      <scheme val="minor"/>
    </font>
    <font>
      <b/>
      <vertAlign val="superscript"/>
      <sz val="11"/>
      <color theme="1"/>
      <name val="Aptos Narrow"/>
      <scheme val="minor"/>
    </font>
    <font>
      <b/>
      <sz val="11"/>
      <color rgb="FF000000"/>
      <name val="Aptos Narrow"/>
      <scheme val="minor"/>
    </font>
    <font>
      <b/>
      <vertAlign val="subscript"/>
      <sz val="11"/>
      <color rgb="FF000000"/>
      <name val="Aptos Narrow"/>
      <scheme val="minor"/>
    </font>
    <font>
      <b/>
      <vertAlign val="superscript"/>
      <sz val="11"/>
      <color rgb="FF000000"/>
      <name val="Aptos Narrow"/>
      <scheme val="minor"/>
    </font>
    <font>
      <i/>
      <sz val="11"/>
      <name val="Aptos Narrow"/>
      <scheme val="minor"/>
    </font>
    <font>
      <sz val="11"/>
      <name val="Aptos Narrow"/>
      <scheme val="minor"/>
    </font>
    <font>
      <sz val="11"/>
      <color rgb="FF000000"/>
      <name val="Aptos Narrow"/>
      <scheme val="minor"/>
    </font>
    <font>
      <vertAlign val="superscript"/>
      <sz val="11"/>
      <color rgb="FF000000"/>
      <name val="Calibri"/>
      <family val="2"/>
    </font>
    <font>
      <vertAlign val="subscript"/>
      <sz val="11"/>
      <color rgb="FF000000"/>
      <name val="Calibri"/>
      <family val="2"/>
    </font>
    <font>
      <vertAlign val="subscript"/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sz val="11"/>
      <color theme="0"/>
      <name val="Aptos Narrow"/>
      <scheme val="minor"/>
    </font>
    <font>
      <b/>
      <i/>
      <sz val="11"/>
      <color theme="0"/>
      <name val="Aptos Narrow"/>
      <scheme val="minor"/>
    </font>
    <font>
      <b/>
      <vertAlign val="subscript"/>
      <sz val="11"/>
      <color theme="0"/>
      <name val="Aptos Narrow"/>
      <scheme val="minor"/>
    </font>
    <font>
      <b/>
      <vertAlign val="superscript"/>
      <sz val="11"/>
      <color rgb="FF000000"/>
      <name val="Aptos Narrow (Body)"/>
    </font>
    <font>
      <vertAlign val="superscript"/>
      <sz val="14"/>
      <color theme="1"/>
      <name val="Aptos Narrow (Body)"/>
    </font>
    <font>
      <vertAlign val="superscript"/>
      <sz val="11"/>
      <color theme="1"/>
      <name val="Aptos Narrow (Body)"/>
    </font>
    <font>
      <b/>
      <vertAlign val="superscript"/>
      <sz val="11"/>
      <color theme="0"/>
      <name val="Aptos Narrow (Body)"/>
    </font>
    <font>
      <b/>
      <vertAlign val="superscript"/>
      <sz val="12"/>
      <color theme="1"/>
      <name val="Aptos Narrow (Body)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/>
    <xf numFmtId="10" fontId="0" fillId="0" borderId="0" xfId="1" applyNumberFormat="1" applyFont="1"/>
    <xf numFmtId="0" fontId="10" fillId="0" borderId="0" xfId="0" applyFont="1" applyAlignment="1">
      <alignment horizontal="left" indent="1"/>
    </xf>
    <xf numFmtId="10" fontId="12" fillId="0" borderId="0" xfId="1" applyNumberFormat="1" applyFont="1" applyBorder="1" applyAlignment="1">
      <alignment horizontal="left" vertical="center"/>
    </xf>
    <xf numFmtId="10" fontId="0" fillId="0" borderId="0" xfId="0" applyNumberFormat="1"/>
    <xf numFmtId="0" fontId="4" fillId="0" borderId="0" xfId="0" applyFont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8" fillId="0" borderId="0" xfId="0" applyFont="1" applyAlignment="1">
      <alignment horizontal="left" vertical="center" indent="1"/>
    </xf>
    <xf numFmtId="0" fontId="13" fillId="2" borderId="0" xfId="0" applyFont="1" applyFill="1"/>
    <xf numFmtId="0" fontId="13" fillId="2" borderId="0" xfId="0" applyFont="1" applyFill="1" applyAlignment="1">
      <alignment vertical="center" wrapText="1"/>
    </xf>
    <xf numFmtId="10" fontId="2" fillId="2" borderId="0" xfId="1" applyNumberFormat="1" applyFont="1" applyFill="1"/>
    <xf numFmtId="10" fontId="2" fillId="2" borderId="0" xfId="1" applyNumberFormat="1" applyFont="1" applyFill="1" applyAlignment="1">
      <alignment horizontal="center"/>
    </xf>
    <xf numFmtId="9" fontId="0" fillId="0" borderId="0" xfId="1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4" fillId="0" borderId="0" xfId="0" applyFont="1"/>
    <xf numFmtId="0" fontId="16" fillId="0" borderId="0" xfId="0" applyFont="1" applyAlignment="1">
      <alignment horizontal="left" indent="1"/>
    </xf>
    <xf numFmtId="10" fontId="17" fillId="0" borderId="0" xfId="1" applyNumberFormat="1" applyFont="1"/>
    <xf numFmtId="0" fontId="18" fillId="0" borderId="0" xfId="0" applyFont="1" applyAlignment="1">
      <alignment horizontal="left" vertical="center" indent="1"/>
    </xf>
    <xf numFmtId="10" fontId="14" fillId="0" borderId="0" xfId="1" applyNumberFormat="1" applyFont="1"/>
    <xf numFmtId="0" fontId="19" fillId="0" borderId="0" xfId="0" applyFont="1"/>
    <xf numFmtId="0" fontId="20" fillId="0" borderId="0" xfId="0" applyFont="1"/>
    <xf numFmtId="0" fontId="6" fillId="0" borderId="0" xfId="0" applyFont="1" applyAlignment="1">
      <alignment horizontal="left" indent="1"/>
    </xf>
    <xf numFmtId="0" fontId="5" fillId="0" borderId="0" xfId="0" applyFont="1" applyAlignment="1">
      <alignment horizontal="left" vertical="center" wrapText="1" indent="1"/>
    </xf>
    <xf numFmtId="0" fontId="24" fillId="0" borderId="0" xfId="0" applyFont="1"/>
    <xf numFmtId="0" fontId="26" fillId="0" borderId="0" xfId="0" applyFont="1" applyAlignment="1">
      <alignment horizontal="left" indent="1"/>
    </xf>
    <xf numFmtId="0" fontId="4" fillId="0" borderId="0" xfId="0" applyFont="1" applyAlignment="1">
      <alignment horizontal="left" vertical="center" indent="1"/>
    </xf>
    <xf numFmtId="0" fontId="27" fillId="0" borderId="0" xfId="0" applyFont="1"/>
    <xf numFmtId="0" fontId="28" fillId="0" borderId="0" xfId="0" applyFont="1"/>
    <xf numFmtId="0" fontId="30" fillId="0" borderId="0" xfId="0" applyFont="1" applyAlignment="1">
      <alignment horizontal="right"/>
    </xf>
    <xf numFmtId="0" fontId="31" fillId="0" borderId="0" xfId="0" applyFont="1"/>
    <xf numFmtId="0" fontId="34" fillId="0" borderId="0" xfId="0" applyFont="1"/>
    <xf numFmtId="0" fontId="35" fillId="0" borderId="0" xfId="0" applyFont="1"/>
    <xf numFmtId="0" fontId="24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45" fillId="0" borderId="0" xfId="0" applyFont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10" fontId="24" fillId="0" borderId="0" xfId="1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46" fillId="0" borderId="0" xfId="0" applyFont="1" applyAlignment="1">
      <alignment vertical="center" wrapText="1"/>
    </xf>
    <xf numFmtId="0" fontId="4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left" indent="1"/>
    </xf>
    <xf numFmtId="0" fontId="11" fillId="0" borderId="0" xfId="0" applyFont="1" applyAlignment="1">
      <alignment horizontal="left" vertical="center" indent="1"/>
    </xf>
    <xf numFmtId="0" fontId="52" fillId="2" borderId="0" xfId="0" applyFont="1" applyFill="1" applyAlignment="1">
      <alignment vertical="center"/>
    </xf>
    <xf numFmtId="0" fontId="52" fillId="2" borderId="0" xfId="0" applyFont="1" applyFill="1" applyAlignment="1">
      <alignment horizontal="center" vertical="center"/>
    </xf>
    <xf numFmtId="0" fontId="52" fillId="2" borderId="0" xfId="0" applyFont="1" applyFill="1" applyAlignment="1">
      <alignment horizontal="center" vertical="center" wrapText="1"/>
    </xf>
    <xf numFmtId="0" fontId="52" fillId="2" borderId="0" xfId="0" applyFont="1" applyFill="1" applyAlignment="1">
      <alignment vertical="center" wrapText="1"/>
    </xf>
    <xf numFmtId="10" fontId="24" fillId="0" borderId="0" xfId="1" applyNumberFormat="1" applyFont="1" applyBorder="1" applyAlignment="1">
      <alignment horizontal="center" vertical="center"/>
    </xf>
    <xf numFmtId="0" fontId="15" fillId="0" borderId="1" xfId="0" applyFont="1" applyBorder="1"/>
    <xf numFmtId="0" fontId="12" fillId="0" borderId="1" xfId="0" applyFont="1" applyBorder="1" applyAlignment="1">
      <alignment horizontal="center" wrapText="1"/>
    </xf>
    <xf numFmtId="0" fontId="24" fillId="0" borderId="1" xfId="0" applyFont="1" applyBorder="1"/>
    <xf numFmtId="0" fontId="34" fillId="0" borderId="1" xfId="0" applyFont="1" applyBorder="1"/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10" fontId="0" fillId="0" borderId="1" xfId="1" applyNumberFormat="1" applyFont="1" applyBorder="1"/>
    <xf numFmtId="0" fontId="0" fillId="0" borderId="1" xfId="0" applyBorder="1"/>
    <xf numFmtId="0" fontId="42" fillId="0" borderId="1" xfId="0" applyFont="1" applyBorder="1" applyAlignment="1">
      <alignment vertical="center"/>
    </xf>
    <xf numFmtId="0" fontId="42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 wrapText="1"/>
    </xf>
    <xf numFmtId="10" fontId="24" fillId="0" borderId="1" xfId="1" applyNumberFormat="1" applyFont="1" applyBorder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0" fontId="15" fillId="0" borderId="1" xfId="1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6" fillId="0" borderId="0" xfId="0" applyFont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4A730-6879-C043-AF0E-4DF845EB8E37}">
  <dimension ref="A1:F9"/>
  <sheetViews>
    <sheetView tabSelected="1" zoomScale="130" zoomScaleNormal="130" workbookViewId="0">
      <selection activeCell="A12" sqref="A12"/>
    </sheetView>
  </sheetViews>
  <sheetFormatPr baseColWidth="10" defaultRowHeight="16" x14ac:dyDescent="0.2"/>
  <cols>
    <col min="1" max="1" width="12.33203125" bestFit="1" customWidth="1"/>
    <col min="2" max="2" width="16" customWidth="1"/>
    <col min="3" max="3" width="28.5" bestFit="1" customWidth="1"/>
    <col min="4" max="4" width="15.83203125" bestFit="1" customWidth="1"/>
    <col min="5" max="5" width="7.33203125" bestFit="1" customWidth="1"/>
    <col min="6" max="6" width="11.6640625" customWidth="1"/>
  </cols>
  <sheetData>
    <row r="1" spans="1:6" ht="19" x14ac:dyDescent="0.25">
      <c r="A1" s="37" t="s">
        <v>243</v>
      </c>
    </row>
    <row r="2" spans="1:6" ht="34" customHeight="1" x14ac:dyDescent="0.2">
      <c r="A2" s="63" t="s">
        <v>140</v>
      </c>
      <c r="B2" s="63" t="s">
        <v>141</v>
      </c>
      <c r="C2" s="63" t="s">
        <v>142</v>
      </c>
      <c r="D2" s="64" t="s">
        <v>152</v>
      </c>
      <c r="E2" s="64" t="s">
        <v>139</v>
      </c>
      <c r="F2" s="64" t="s">
        <v>5</v>
      </c>
    </row>
    <row r="3" spans="1:6" ht="17" x14ac:dyDescent="0.2">
      <c r="A3" s="29" t="s">
        <v>244</v>
      </c>
      <c r="B3" s="36" t="s">
        <v>143</v>
      </c>
      <c r="C3" s="29" t="s">
        <v>145</v>
      </c>
      <c r="D3" s="3">
        <v>33</v>
      </c>
      <c r="E3" s="3">
        <v>182</v>
      </c>
      <c r="F3" s="3">
        <v>36</v>
      </c>
    </row>
    <row r="4" spans="1:6" x14ac:dyDescent="0.2">
      <c r="A4" s="29" t="s">
        <v>149</v>
      </c>
      <c r="B4" s="36" t="s">
        <v>143</v>
      </c>
      <c r="C4" s="29" t="s">
        <v>146</v>
      </c>
      <c r="D4" s="3">
        <v>28</v>
      </c>
      <c r="E4" s="3">
        <v>177</v>
      </c>
      <c r="F4" s="3">
        <v>15</v>
      </c>
    </row>
    <row r="5" spans="1:6" x14ac:dyDescent="0.2">
      <c r="A5" s="29" t="s">
        <v>150</v>
      </c>
      <c r="B5" s="36" t="s">
        <v>143</v>
      </c>
      <c r="C5" s="29" t="s">
        <v>148</v>
      </c>
      <c r="D5" s="2">
        <v>44</v>
      </c>
      <c r="E5" s="2">
        <v>309</v>
      </c>
      <c r="F5" s="2">
        <v>24</v>
      </c>
    </row>
    <row r="6" spans="1:6" s="41" customFormat="1" ht="30" customHeight="1" x14ac:dyDescent="0.2">
      <c r="A6" s="38" t="s">
        <v>150</v>
      </c>
      <c r="B6" s="39" t="s">
        <v>144</v>
      </c>
      <c r="C6" s="40" t="s">
        <v>241</v>
      </c>
      <c r="D6" s="2">
        <v>9</v>
      </c>
      <c r="E6" s="2">
        <v>40</v>
      </c>
      <c r="F6" s="2">
        <v>14</v>
      </c>
    </row>
    <row r="7" spans="1:6" x14ac:dyDescent="0.2">
      <c r="A7" s="65" t="s">
        <v>151</v>
      </c>
      <c r="B7" s="66" t="s">
        <v>144</v>
      </c>
      <c r="C7" s="65" t="s">
        <v>147</v>
      </c>
      <c r="D7" s="67">
        <v>17</v>
      </c>
      <c r="E7" s="67">
        <v>62</v>
      </c>
      <c r="F7" s="67">
        <v>12</v>
      </c>
    </row>
    <row r="8" spans="1:6" x14ac:dyDescent="0.2">
      <c r="D8" s="3">
        <f t="shared" ref="D8:F8" si="0">SUM(D3:D7)</f>
        <v>131</v>
      </c>
      <c r="E8" s="3">
        <f>SUM(E3:E7)</f>
        <v>770</v>
      </c>
      <c r="F8" s="3">
        <f t="shared" si="0"/>
        <v>101</v>
      </c>
    </row>
    <row r="9" spans="1:6" ht="17" x14ac:dyDescent="0.2">
      <c r="A9" s="87" t="s">
        <v>249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0B232-2EC3-E946-946F-2CD98D9769C9}">
  <dimension ref="A1:AD82"/>
  <sheetViews>
    <sheetView zoomScale="110" zoomScaleNormal="110" workbookViewId="0">
      <pane ySplit="4" topLeftCell="A5" activePane="bottomLeft" state="frozen"/>
      <selection pane="bottomLeft" activeCell="B84" sqref="B84"/>
    </sheetView>
  </sheetViews>
  <sheetFormatPr baseColWidth="10" defaultRowHeight="16" x14ac:dyDescent="0.2"/>
  <cols>
    <col min="1" max="1" width="3.1640625" style="32" bestFit="1" customWidth="1"/>
    <col min="2" max="2" width="23.83203125" style="4" bestFit="1" customWidth="1"/>
    <col min="3" max="3" width="9.83203125" style="5" bestFit="1" customWidth="1"/>
    <col min="4" max="4" width="6.33203125" customWidth="1"/>
    <col min="5" max="5" width="6.83203125" bestFit="1" customWidth="1"/>
    <col min="6" max="6" width="7.33203125" bestFit="1" customWidth="1"/>
    <col min="7" max="7" width="0.33203125" customWidth="1"/>
    <col min="8" max="8" width="9.83203125" bestFit="1" customWidth="1"/>
    <col min="9" max="9" width="6.5" customWidth="1"/>
    <col min="10" max="10" width="6.83203125" bestFit="1" customWidth="1"/>
    <col min="11" max="11" width="7.33203125" bestFit="1" customWidth="1"/>
    <col min="12" max="12" width="0.5" customWidth="1"/>
    <col min="13" max="13" width="9.83203125" bestFit="1" customWidth="1"/>
    <col min="14" max="14" width="7" bestFit="1" customWidth="1"/>
    <col min="15" max="15" width="6.83203125" bestFit="1" customWidth="1"/>
    <col min="16" max="16" width="7.33203125" bestFit="1" customWidth="1"/>
    <col min="17" max="17" width="0.6640625" customWidth="1"/>
    <col min="18" max="18" width="9.83203125" bestFit="1" customWidth="1"/>
    <col min="19" max="19" width="7" bestFit="1" customWidth="1"/>
    <col min="20" max="20" width="6.83203125" bestFit="1" customWidth="1"/>
    <col min="21" max="21" width="7.33203125" bestFit="1" customWidth="1"/>
    <col min="22" max="22" width="0.5" customWidth="1"/>
    <col min="23" max="23" width="9.83203125" bestFit="1" customWidth="1"/>
    <col min="24" max="24" width="6.6640625" customWidth="1"/>
    <col min="25" max="25" width="6.83203125" bestFit="1" customWidth="1"/>
    <col min="26" max="26" width="7.33203125" bestFit="1" customWidth="1"/>
    <col min="27" max="27" width="0.5" customWidth="1"/>
    <col min="28" max="28" width="17.5" style="2" bestFit="1" customWidth="1"/>
  </cols>
  <sheetData>
    <row r="1" spans="1:30" ht="19" x14ac:dyDescent="0.25">
      <c r="A1" s="35" t="s">
        <v>186</v>
      </c>
    </row>
    <row r="2" spans="1:30" ht="19" x14ac:dyDescent="0.25">
      <c r="A2" s="35" t="s">
        <v>166</v>
      </c>
    </row>
    <row r="3" spans="1:30" s="25" customFormat="1" ht="16" customHeight="1" x14ac:dyDescent="0.2">
      <c r="A3" s="32"/>
      <c r="B3" s="26"/>
      <c r="C3" s="85" t="s">
        <v>245</v>
      </c>
      <c r="D3" s="85"/>
      <c r="E3" s="85"/>
      <c r="F3" s="85"/>
      <c r="H3" s="85" t="s">
        <v>124</v>
      </c>
      <c r="I3" s="85"/>
      <c r="J3" s="85"/>
      <c r="K3" s="85"/>
      <c r="M3" s="85" t="s">
        <v>246</v>
      </c>
      <c r="N3" s="85"/>
      <c r="O3" s="85"/>
      <c r="P3" s="85"/>
      <c r="R3" s="85" t="s">
        <v>247</v>
      </c>
      <c r="S3" s="85"/>
      <c r="T3" s="85"/>
      <c r="U3" s="85"/>
      <c r="W3" s="85" t="s">
        <v>125</v>
      </c>
      <c r="X3" s="85"/>
      <c r="Y3" s="85"/>
      <c r="Z3" s="85"/>
      <c r="AB3" s="82" t="s">
        <v>0</v>
      </c>
    </row>
    <row r="4" spans="1:30" s="20" customFormat="1" ht="17" x14ac:dyDescent="0.2">
      <c r="A4" s="33"/>
      <c r="B4" s="20" t="s">
        <v>137</v>
      </c>
      <c r="C4" s="24" t="s">
        <v>104</v>
      </c>
      <c r="D4" s="20" t="s">
        <v>105</v>
      </c>
      <c r="E4" s="20" t="s">
        <v>122</v>
      </c>
      <c r="F4" s="20" t="s">
        <v>123</v>
      </c>
      <c r="H4" s="24" t="s">
        <v>104</v>
      </c>
      <c r="I4" s="20" t="s">
        <v>105</v>
      </c>
      <c r="J4" s="20" t="s">
        <v>122</v>
      </c>
      <c r="K4" s="20" t="s">
        <v>123</v>
      </c>
      <c r="M4" s="24" t="s">
        <v>104</v>
      </c>
      <c r="N4" s="20" t="s">
        <v>105</v>
      </c>
      <c r="O4" s="20" t="s">
        <v>122</v>
      </c>
      <c r="P4" s="20" t="s">
        <v>123</v>
      </c>
      <c r="R4" s="24" t="s">
        <v>104</v>
      </c>
      <c r="S4" s="20" t="s">
        <v>105</v>
      </c>
      <c r="T4" s="20" t="s">
        <v>122</v>
      </c>
      <c r="U4" s="20" t="s">
        <v>123</v>
      </c>
      <c r="W4" s="24" t="s">
        <v>104</v>
      </c>
      <c r="X4" s="20" t="s">
        <v>105</v>
      </c>
      <c r="Y4" s="20" t="s">
        <v>122</v>
      </c>
      <c r="Z4" s="20" t="s">
        <v>123</v>
      </c>
      <c r="AB4" s="80" t="s">
        <v>197</v>
      </c>
    </row>
    <row r="5" spans="1:30" x14ac:dyDescent="0.2">
      <c r="A5" s="32">
        <v>1</v>
      </c>
      <c r="B5" s="14" t="s">
        <v>45</v>
      </c>
      <c r="C5" s="15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C5" s="7"/>
      <c r="AD5" s="8"/>
    </row>
    <row r="6" spans="1:30" x14ac:dyDescent="0.2">
      <c r="A6" s="32">
        <v>2</v>
      </c>
      <c r="B6" s="6" t="s">
        <v>46</v>
      </c>
      <c r="M6" s="5">
        <v>5.6818181818181816E-2</v>
      </c>
      <c r="N6">
        <v>3</v>
      </c>
      <c r="O6">
        <v>4.5</v>
      </c>
      <c r="P6">
        <v>2.5</v>
      </c>
      <c r="AB6" s="2">
        <v>59303</v>
      </c>
    </row>
    <row r="7" spans="1:30" x14ac:dyDescent="0.2">
      <c r="A7" s="32">
        <v>3</v>
      </c>
      <c r="B7" s="9" t="s">
        <v>47</v>
      </c>
      <c r="C7" s="5">
        <v>6.0606060606060608E-2</v>
      </c>
      <c r="D7">
        <v>7</v>
      </c>
      <c r="E7">
        <v>5</v>
      </c>
      <c r="F7">
        <v>2</v>
      </c>
      <c r="M7" s="8"/>
      <c r="V7" s="3"/>
      <c r="W7" s="3"/>
      <c r="X7" s="3"/>
      <c r="Y7" s="3"/>
      <c r="Z7" s="3"/>
      <c r="AB7" s="2">
        <v>59285</v>
      </c>
      <c r="AC7" s="7"/>
      <c r="AD7" s="8"/>
    </row>
    <row r="8" spans="1:30" x14ac:dyDescent="0.2">
      <c r="A8" s="32">
        <v>4</v>
      </c>
      <c r="B8" s="6" t="s">
        <v>48</v>
      </c>
      <c r="C8" s="5">
        <v>3.0303030303030304E-2</v>
      </c>
      <c r="D8">
        <v>22</v>
      </c>
      <c r="E8">
        <v>3</v>
      </c>
      <c r="F8">
        <v>1</v>
      </c>
      <c r="M8" s="8"/>
      <c r="AB8" s="2">
        <v>59282</v>
      </c>
      <c r="AC8" s="7"/>
      <c r="AD8" s="8"/>
    </row>
    <row r="9" spans="1:30" x14ac:dyDescent="0.2">
      <c r="A9" s="32">
        <v>5</v>
      </c>
      <c r="B9" s="10" t="s">
        <v>49</v>
      </c>
      <c r="C9" s="5">
        <v>3.0303030303030304E-2</v>
      </c>
      <c r="D9">
        <v>29</v>
      </c>
      <c r="E9">
        <v>2</v>
      </c>
      <c r="F9">
        <v>1</v>
      </c>
      <c r="H9" s="5">
        <v>3.5714285714285712E-2</v>
      </c>
      <c r="I9">
        <v>15</v>
      </c>
      <c r="J9">
        <v>2</v>
      </c>
      <c r="K9">
        <v>1</v>
      </c>
      <c r="M9" s="8"/>
      <c r="AB9" s="2" t="s">
        <v>203</v>
      </c>
      <c r="AC9" s="7"/>
      <c r="AD9" s="8"/>
    </row>
    <row r="10" spans="1:30" x14ac:dyDescent="0.2">
      <c r="A10" s="32">
        <v>6</v>
      </c>
      <c r="B10" s="6" t="s">
        <v>50</v>
      </c>
      <c r="H10" s="8"/>
      <c r="M10" s="5">
        <v>6.8181818181818177E-2</v>
      </c>
      <c r="N10">
        <v>28</v>
      </c>
      <c r="O10">
        <v>28</v>
      </c>
      <c r="P10">
        <v>3</v>
      </c>
      <c r="AB10" s="2">
        <v>59290</v>
      </c>
      <c r="AC10" s="7"/>
      <c r="AD10" s="8"/>
    </row>
    <row r="11" spans="1:30" x14ac:dyDescent="0.2">
      <c r="A11" s="32">
        <v>7</v>
      </c>
      <c r="B11" s="6" t="s">
        <v>51</v>
      </c>
      <c r="H11" s="5">
        <v>0.10714285714285714</v>
      </c>
      <c r="I11">
        <v>5</v>
      </c>
      <c r="J11">
        <v>16</v>
      </c>
      <c r="K11">
        <v>3</v>
      </c>
      <c r="M11" s="8"/>
      <c r="AB11" s="2">
        <v>59307</v>
      </c>
    </row>
    <row r="12" spans="1:30" x14ac:dyDescent="0.2">
      <c r="A12" s="32">
        <v>8</v>
      </c>
      <c r="B12" s="6" t="s">
        <v>52</v>
      </c>
      <c r="M12" s="5">
        <v>2.2727272727272728E-2</v>
      </c>
      <c r="N12">
        <v>7</v>
      </c>
      <c r="O12">
        <v>3</v>
      </c>
      <c r="P12">
        <v>1</v>
      </c>
      <c r="AB12" s="2">
        <v>59308</v>
      </c>
    </row>
    <row r="13" spans="1:30" x14ac:dyDescent="0.2">
      <c r="A13" s="32">
        <v>9</v>
      </c>
      <c r="B13" s="13" t="s">
        <v>53</v>
      </c>
      <c r="C13" s="15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30" x14ac:dyDescent="0.2">
      <c r="A14" s="32">
        <v>10</v>
      </c>
      <c r="B14" s="9" t="s">
        <v>54</v>
      </c>
      <c r="C14" s="5">
        <v>0.33333333333333331</v>
      </c>
      <c r="D14" t="s">
        <v>115</v>
      </c>
      <c r="E14">
        <v>37</v>
      </c>
      <c r="F14">
        <v>11</v>
      </c>
      <c r="H14" s="5">
        <v>0.10714285714285714</v>
      </c>
      <c r="I14">
        <v>6</v>
      </c>
      <c r="J14">
        <v>6</v>
      </c>
      <c r="K14">
        <v>3</v>
      </c>
      <c r="M14" s="5">
        <v>6.8181818181818177E-2</v>
      </c>
      <c r="N14">
        <v>10</v>
      </c>
      <c r="O14">
        <v>7</v>
      </c>
      <c r="P14">
        <v>3</v>
      </c>
      <c r="R14" s="17"/>
      <c r="AB14" s="81" t="s">
        <v>198</v>
      </c>
    </row>
    <row r="15" spans="1:30" x14ac:dyDescent="0.2">
      <c r="A15" s="32">
        <v>11</v>
      </c>
      <c r="B15" s="9" t="s">
        <v>55</v>
      </c>
      <c r="H15" s="5">
        <v>3.5714285714285712E-2</v>
      </c>
      <c r="I15">
        <v>13</v>
      </c>
      <c r="J15">
        <v>2</v>
      </c>
      <c r="K15">
        <v>1</v>
      </c>
      <c r="M15" s="8"/>
      <c r="AB15" s="2">
        <v>59294</v>
      </c>
    </row>
    <row r="16" spans="1:30" x14ac:dyDescent="0.2">
      <c r="A16" s="32">
        <v>12</v>
      </c>
      <c r="B16" s="9" t="s">
        <v>56</v>
      </c>
      <c r="C16" s="5">
        <v>3.0303030303030304E-2</v>
      </c>
      <c r="D16">
        <v>26</v>
      </c>
      <c r="E16">
        <v>2</v>
      </c>
      <c r="F16">
        <v>1</v>
      </c>
      <c r="H16" s="8"/>
      <c r="M16" s="8"/>
      <c r="AB16" s="2" t="s">
        <v>193</v>
      </c>
    </row>
    <row r="17" spans="1:28" x14ac:dyDescent="0.2">
      <c r="A17" s="32">
        <v>13</v>
      </c>
      <c r="B17" s="6" t="s">
        <v>200</v>
      </c>
      <c r="H17" s="8"/>
      <c r="M17" s="5">
        <v>4.5454545454545456E-2</v>
      </c>
      <c r="N17">
        <v>17</v>
      </c>
      <c r="O17">
        <v>4</v>
      </c>
      <c r="P17">
        <v>2</v>
      </c>
      <c r="AB17" s="2">
        <v>59288</v>
      </c>
    </row>
    <row r="18" spans="1:28" x14ac:dyDescent="0.2">
      <c r="A18" s="32">
        <v>14</v>
      </c>
      <c r="B18" s="6" t="s">
        <v>57</v>
      </c>
      <c r="H18" s="5">
        <v>0.14285714285714285</v>
      </c>
      <c r="I18">
        <v>10</v>
      </c>
      <c r="J18">
        <v>6</v>
      </c>
      <c r="K18">
        <v>4</v>
      </c>
      <c r="M18" s="8"/>
      <c r="AB18" s="2">
        <v>59272</v>
      </c>
    </row>
    <row r="19" spans="1:28" x14ac:dyDescent="0.2">
      <c r="A19" s="32">
        <v>15</v>
      </c>
      <c r="B19" s="10" t="s">
        <v>58</v>
      </c>
      <c r="C19" s="5">
        <v>3.0303030303030304E-2</v>
      </c>
      <c r="D19">
        <v>32</v>
      </c>
      <c r="E19">
        <v>2</v>
      </c>
      <c r="F19">
        <v>1</v>
      </c>
      <c r="H19" s="8"/>
      <c r="M19" s="8"/>
      <c r="Q19" s="3"/>
      <c r="R19" s="3"/>
      <c r="S19" s="3"/>
      <c r="T19" s="3"/>
      <c r="U19" s="3"/>
      <c r="AB19" s="2">
        <v>59314</v>
      </c>
    </row>
    <row r="20" spans="1:28" x14ac:dyDescent="0.2">
      <c r="A20" s="32">
        <v>16</v>
      </c>
      <c r="B20" s="6" t="s">
        <v>59</v>
      </c>
      <c r="C20" s="5">
        <v>3.0303030303030304E-2</v>
      </c>
      <c r="D20">
        <v>20</v>
      </c>
      <c r="E20">
        <v>3</v>
      </c>
      <c r="F20">
        <v>1</v>
      </c>
      <c r="H20" s="8"/>
      <c r="M20" s="8"/>
      <c r="AB20" s="2">
        <v>59280</v>
      </c>
    </row>
    <row r="21" spans="1:28" x14ac:dyDescent="0.2">
      <c r="A21" s="32">
        <v>17</v>
      </c>
      <c r="B21" s="6" t="s">
        <v>60</v>
      </c>
      <c r="C21" s="5">
        <v>3.0303030303030304E-2</v>
      </c>
      <c r="D21">
        <v>36</v>
      </c>
      <c r="E21">
        <v>1</v>
      </c>
      <c r="F21">
        <v>1</v>
      </c>
      <c r="H21" s="8"/>
      <c r="M21" s="8"/>
      <c r="AB21" s="2">
        <v>59317</v>
      </c>
    </row>
    <row r="22" spans="1:28" x14ac:dyDescent="0.2">
      <c r="A22" s="32">
        <v>18</v>
      </c>
      <c r="B22" s="6" t="s">
        <v>61</v>
      </c>
      <c r="H22" s="5">
        <v>0.10714285714285714</v>
      </c>
      <c r="I22">
        <v>6</v>
      </c>
      <c r="J22">
        <v>6</v>
      </c>
      <c r="K22">
        <v>3</v>
      </c>
      <c r="M22" s="5">
        <v>9.0909090909090912E-2</v>
      </c>
      <c r="N22" t="s">
        <v>117</v>
      </c>
      <c r="O22">
        <v>13</v>
      </c>
      <c r="P22">
        <v>4</v>
      </c>
      <c r="AB22" s="2">
        <v>59293</v>
      </c>
    </row>
    <row r="23" spans="1:28" x14ac:dyDescent="0.2">
      <c r="A23" s="32">
        <v>19</v>
      </c>
      <c r="B23" s="13" t="s">
        <v>62</v>
      </c>
      <c r="C23" s="15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8" x14ac:dyDescent="0.2">
      <c r="A24" s="32">
        <v>20</v>
      </c>
      <c r="B24" s="10" t="s">
        <v>63</v>
      </c>
      <c r="C24" s="5">
        <v>3.0303030303030304E-2</v>
      </c>
      <c r="D24">
        <v>31</v>
      </c>
      <c r="E24">
        <v>2</v>
      </c>
      <c r="F24">
        <v>1</v>
      </c>
      <c r="AB24" s="2">
        <v>59313</v>
      </c>
    </row>
    <row r="25" spans="1:28" x14ac:dyDescent="0.2">
      <c r="A25" s="32">
        <v>21</v>
      </c>
      <c r="B25" s="13" t="s">
        <v>64</v>
      </c>
      <c r="C25" s="15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8" x14ac:dyDescent="0.2">
      <c r="A26" s="32">
        <v>22</v>
      </c>
      <c r="B26" s="6" t="s">
        <v>65</v>
      </c>
      <c r="C26" s="5">
        <v>0.12121212121212122</v>
      </c>
      <c r="D26">
        <v>10</v>
      </c>
      <c r="E26">
        <v>9</v>
      </c>
      <c r="F26">
        <v>4</v>
      </c>
      <c r="AB26" s="2" t="s">
        <v>193</v>
      </c>
    </row>
    <row r="27" spans="1:28" x14ac:dyDescent="0.2">
      <c r="A27" s="32">
        <v>23</v>
      </c>
      <c r="B27" s="13" t="s">
        <v>66</v>
      </c>
      <c r="C27" s="15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8" x14ac:dyDescent="0.2">
      <c r="A28" s="32">
        <v>24</v>
      </c>
      <c r="B28" s="6" t="s">
        <v>126</v>
      </c>
      <c r="M28" s="5">
        <v>0.31818181818181818</v>
      </c>
      <c r="N28">
        <v>2</v>
      </c>
      <c r="O28">
        <v>43</v>
      </c>
      <c r="P28">
        <v>14</v>
      </c>
      <c r="AB28" s="2">
        <v>59252</v>
      </c>
    </row>
    <row r="29" spans="1:28" x14ac:dyDescent="0.2">
      <c r="A29" s="32">
        <v>25</v>
      </c>
      <c r="B29" s="13" t="s">
        <v>67</v>
      </c>
      <c r="C29" s="15"/>
      <c r="D29" s="18"/>
      <c r="E29" s="18"/>
      <c r="F29" s="18"/>
      <c r="G29" s="18"/>
      <c r="H29" s="18"/>
      <c r="I29" s="18"/>
      <c r="J29" s="18"/>
      <c r="K29" s="18"/>
      <c r="L29" s="19"/>
      <c r="M29" s="19"/>
      <c r="N29" s="19"/>
      <c r="O29" s="19"/>
      <c r="P29" s="19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8" x14ac:dyDescent="0.2">
      <c r="A30" s="32">
        <v>26</v>
      </c>
      <c r="B30" s="6" t="s">
        <v>68</v>
      </c>
      <c r="M30" s="5">
        <v>2.2727272727272728E-2</v>
      </c>
      <c r="N30">
        <v>30</v>
      </c>
      <c r="O30">
        <v>1</v>
      </c>
      <c r="P30">
        <v>1</v>
      </c>
      <c r="AB30" s="2">
        <v>59292</v>
      </c>
    </row>
    <row r="31" spans="1:28" x14ac:dyDescent="0.2">
      <c r="A31" s="32">
        <v>27</v>
      </c>
      <c r="B31" s="6" t="s">
        <v>69</v>
      </c>
      <c r="M31" s="5">
        <v>2.2727272727272728E-2</v>
      </c>
      <c r="N31">
        <v>22</v>
      </c>
      <c r="O31">
        <v>2</v>
      </c>
      <c r="P31">
        <v>1</v>
      </c>
      <c r="AB31" s="2">
        <v>59289</v>
      </c>
    </row>
    <row r="32" spans="1:28" x14ac:dyDescent="0.2">
      <c r="A32" s="32">
        <v>28</v>
      </c>
      <c r="B32" s="13" t="s">
        <v>70</v>
      </c>
      <c r="C32" s="15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8" x14ac:dyDescent="0.2">
      <c r="A33" s="32">
        <v>29</v>
      </c>
      <c r="B33" s="9" t="s">
        <v>71</v>
      </c>
      <c r="C33" s="5">
        <v>3.0303030303030304E-2</v>
      </c>
      <c r="D33">
        <v>21</v>
      </c>
      <c r="E33">
        <v>3</v>
      </c>
      <c r="F33">
        <v>1</v>
      </c>
      <c r="AB33" s="2">
        <v>59281</v>
      </c>
    </row>
    <row r="34" spans="1:28" x14ac:dyDescent="0.2">
      <c r="A34" s="32">
        <v>30</v>
      </c>
      <c r="B34" s="13" t="s">
        <v>72</v>
      </c>
      <c r="C34" s="15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8" x14ac:dyDescent="0.2">
      <c r="A35" s="32">
        <v>31</v>
      </c>
      <c r="B35" s="6" t="s">
        <v>73</v>
      </c>
      <c r="W35" s="5">
        <v>0.11764705882352941</v>
      </c>
      <c r="X35" t="s">
        <v>106</v>
      </c>
      <c r="Y35">
        <v>5</v>
      </c>
      <c r="Z35">
        <v>2</v>
      </c>
      <c r="AB35" s="2">
        <v>59265</v>
      </c>
    </row>
    <row r="36" spans="1:28" x14ac:dyDescent="0.2">
      <c r="A36" s="32">
        <v>32</v>
      </c>
      <c r="B36" s="6" t="s">
        <v>209</v>
      </c>
      <c r="H36" s="5">
        <v>0.26785714285714285</v>
      </c>
      <c r="I36" t="s">
        <v>119</v>
      </c>
      <c r="J36">
        <v>36.5</v>
      </c>
      <c r="K36">
        <v>7.5</v>
      </c>
      <c r="W36" s="8"/>
      <c r="AB36" s="81" t="s">
        <v>205</v>
      </c>
    </row>
    <row r="37" spans="1:28" x14ac:dyDescent="0.2">
      <c r="A37" s="32">
        <v>33</v>
      </c>
      <c r="B37" s="11" t="s">
        <v>74</v>
      </c>
      <c r="W37" s="5">
        <v>5.8823529411764705E-2</v>
      </c>
      <c r="X37">
        <v>9</v>
      </c>
      <c r="Y37">
        <v>3</v>
      </c>
      <c r="Z37">
        <v>1</v>
      </c>
      <c r="AB37" s="2">
        <v>59267</v>
      </c>
    </row>
    <row r="38" spans="1:28" x14ac:dyDescent="0.2">
      <c r="A38" s="32">
        <v>34</v>
      </c>
      <c r="B38" s="21" t="s">
        <v>127</v>
      </c>
      <c r="H38" s="22">
        <v>0.6607142857142857</v>
      </c>
      <c r="I38" t="s">
        <v>120</v>
      </c>
      <c r="J38">
        <v>52.5</v>
      </c>
      <c r="K38">
        <v>18.5</v>
      </c>
      <c r="AB38" s="2" t="s">
        <v>190</v>
      </c>
    </row>
    <row r="39" spans="1:28" x14ac:dyDescent="0.2">
      <c r="A39" s="32">
        <v>35</v>
      </c>
      <c r="B39" s="13" t="s">
        <v>75</v>
      </c>
      <c r="C39" s="15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8" x14ac:dyDescent="0.2">
      <c r="A40" s="32">
        <v>36</v>
      </c>
      <c r="B40" s="6" t="s">
        <v>76</v>
      </c>
      <c r="H40" s="5">
        <v>0.14285714285714285</v>
      </c>
      <c r="I40">
        <v>4</v>
      </c>
      <c r="J40">
        <v>30</v>
      </c>
      <c r="K40">
        <v>4</v>
      </c>
      <c r="AB40" s="2">
        <v>59306</v>
      </c>
    </row>
    <row r="41" spans="1:28" x14ac:dyDescent="0.2">
      <c r="A41" s="32">
        <v>37</v>
      </c>
      <c r="B41" s="9" t="s">
        <v>77</v>
      </c>
      <c r="C41" s="5">
        <v>3.0303030303030304E-2</v>
      </c>
      <c r="D41">
        <v>23</v>
      </c>
      <c r="E41">
        <v>2</v>
      </c>
      <c r="F41">
        <v>1</v>
      </c>
      <c r="AB41" s="2">
        <v>59283</v>
      </c>
    </row>
    <row r="42" spans="1:28" x14ac:dyDescent="0.2">
      <c r="A42" s="32">
        <v>38</v>
      </c>
      <c r="B42" s="6" t="s">
        <v>78</v>
      </c>
      <c r="M42" s="5">
        <v>2.2727272727272728E-2</v>
      </c>
      <c r="N42">
        <v>29</v>
      </c>
      <c r="O42">
        <v>2</v>
      </c>
      <c r="P42">
        <v>1</v>
      </c>
      <c r="AB42" s="2">
        <v>59291</v>
      </c>
    </row>
    <row r="43" spans="1:28" x14ac:dyDescent="0.2">
      <c r="A43" s="32">
        <v>39</v>
      </c>
      <c r="B43" s="6" t="s">
        <v>79</v>
      </c>
      <c r="M43" s="5">
        <v>2.2727272727272728E-2</v>
      </c>
      <c r="N43">
        <v>27</v>
      </c>
      <c r="O43">
        <v>2</v>
      </c>
      <c r="P43">
        <v>1</v>
      </c>
      <c r="R43" s="5">
        <v>0.1111111111111111</v>
      </c>
      <c r="S43" t="s">
        <v>111</v>
      </c>
      <c r="T43">
        <v>2</v>
      </c>
      <c r="U43">
        <v>1</v>
      </c>
      <c r="W43" s="17"/>
      <c r="AB43" s="2" t="s">
        <v>193</v>
      </c>
    </row>
    <row r="44" spans="1:28" x14ac:dyDescent="0.2">
      <c r="A44" s="32">
        <v>40</v>
      </c>
      <c r="B44" s="23" t="s">
        <v>128</v>
      </c>
      <c r="C44" s="5">
        <v>7.5800000000000006E-2</v>
      </c>
      <c r="D44" t="s">
        <v>108</v>
      </c>
      <c r="E44">
        <v>5.5</v>
      </c>
      <c r="F44">
        <v>2.5</v>
      </c>
      <c r="M44" s="22">
        <v>0.42045454545454547</v>
      </c>
      <c r="N44" t="s">
        <v>109</v>
      </c>
      <c r="O44">
        <v>85.5</v>
      </c>
      <c r="P44">
        <v>18.5</v>
      </c>
      <c r="R44" s="22">
        <v>0.33333333333333331</v>
      </c>
      <c r="S44">
        <v>1</v>
      </c>
      <c r="T44">
        <v>9</v>
      </c>
      <c r="U44">
        <v>3</v>
      </c>
      <c r="W44" s="22">
        <v>0.88235294117647056</v>
      </c>
      <c r="X44" t="s">
        <v>110</v>
      </c>
      <c r="Y44">
        <v>39</v>
      </c>
      <c r="Z44">
        <v>15</v>
      </c>
      <c r="AB44" s="81" t="s">
        <v>202</v>
      </c>
    </row>
    <row r="45" spans="1:28" x14ac:dyDescent="0.2">
      <c r="A45" s="32">
        <v>41</v>
      </c>
      <c r="B45" s="31" t="s">
        <v>136</v>
      </c>
      <c r="M45" s="22"/>
      <c r="R45" s="22"/>
      <c r="W45" s="5">
        <v>0.11764705882352941</v>
      </c>
      <c r="X45">
        <v>28</v>
      </c>
      <c r="Y45">
        <v>4</v>
      </c>
      <c r="Z45">
        <v>2</v>
      </c>
      <c r="AB45" s="2">
        <v>59295</v>
      </c>
    </row>
    <row r="46" spans="1:28" x14ac:dyDescent="0.2">
      <c r="A46" s="32">
        <v>42</v>
      </c>
      <c r="B46" s="6" t="s">
        <v>129</v>
      </c>
      <c r="M46" s="5">
        <v>0.31818181818181818</v>
      </c>
      <c r="N46">
        <v>2</v>
      </c>
      <c r="O46">
        <v>43</v>
      </c>
      <c r="P46">
        <v>14</v>
      </c>
      <c r="W46" s="8"/>
    </row>
    <row r="47" spans="1:28" x14ac:dyDescent="0.2">
      <c r="A47" s="32">
        <v>43</v>
      </c>
      <c r="B47" s="30" t="s">
        <v>130</v>
      </c>
      <c r="C47" s="5">
        <v>0.21210000000000001</v>
      </c>
      <c r="D47" t="s">
        <v>212</v>
      </c>
      <c r="E47">
        <v>16.5</v>
      </c>
      <c r="F47">
        <v>7</v>
      </c>
      <c r="M47" s="5">
        <v>0.31818181818181829</v>
      </c>
      <c r="N47">
        <v>15</v>
      </c>
      <c r="O47">
        <v>31</v>
      </c>
      <c r="P47">
        <v>14.000000000000004</v>
      </c>
      <c r="AB47" s="2" t="s">
        <v>204</v>
      </c>
    </row>
    <row r="48" spans="1:28" x14ac:dyDescent="0.2">
      <c r="A48" s="32">
        <v>44</v>
      </c>
      <c r="B48" s="14" t="s">
        <v>80</v>
      </c>
      <c r="C48" s="16"/>
      <c r="D48" s="19"/>
      <c r="E48" s="19"/>
      <c r="F48" s="19"/>
      <c r="G48" s="19"/>
      <c r="H48" s="19"/>
      <c r="I48" s="19"/>
      <c r="J48" s="19"/>
      <c r="K48" s="19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8" x14ac:dyDescent="0.2">
      <c r="A49" s="32">
        <v>45</v>
      </c>
      <c r="B49" s="6" t="s">
        <v>131</v>
      </c>
      <c r="C49" s="5">
        <v>7.575757575757576E-2</v>
      </c>
      <c r="D49">
        <v>4</v>
      </c>
      <c r="E49">
        <v>4</v>
      </c>
      <c r="F49">
        <v>2.5</v>
      </c>
      <c r="H49" s="5">
        <v>0.21428571428571427</v>
      </c>
      <c r="I49" t="s">
        <v>118</v>
      </c>
      <c r="J49">
        <v>18</v>
      </c>
      <c r="K49">
        <v>6</v>
      </c>
      <c r="W49" s="5"/>
      <c r="AB49" s="81" t="s">
        <v>210</v>
      </c>
    </row>
    <row r="50" spans="1:28" x14ac:dyDescent="0.2">
      <c r="A50" s="32">
        <v>46</v>
      </c>
      <c r="B50" s="6" t="s">
        <v>81</v>
      </c>
      <c r="M50" s="5">
        <v>9.0909090909090912E-2</v>
      </c>
      <c r="N50">
        <v>9</v>
      </c>
      <c r="O50">
        <v>8</v>
      </c>
      <c r="P50">
        <v>4</v>
      </c>
      <c r="W50" s="5">
        <v>0.11764705882352941</v>
      </c>
      <c r="X50" t="s">
        <v>107</v>
      </c>
      <c r="Y50">
        <v>5</v>
      </c>
      <c r="Z50">
        <v>2</v>
      </c>
      <c r="AB50" s="2" t="s">
        <v>201</v>
      </c>
    </row>
    <row r="51" spans="1:28" x14ac:dyDescent="0.2">
      <c r="A51" s="32">
        <v>47</v>
      </c>
      <c r="B51" s="6" t="s">
        <v>132</v>
      </c>
      <c r="C51" s="5">
        <v>9.0909090909090912E-2</v>
      </c>
      <c r="D51">
        <v>8</v>
      </c>
      <c r="E51">
        <v>5</v>
      </c>
      <c r="F51">
        <v>3</v>
      </c>
      <c r="M51" s="5">
        <v>7.3863636363636367E-2</v>
      </c>
      <c r="N51">
        <v>4</v>
      </c>
      <c r="O51">
        <v>8.25</v>
      </c>
      <c r="P51">
        <v>3.25</v>
      </c>
      <c r="W51" s="8"/>
      <c r="AB51" s="2" t="s">
        <v>193</v>
      </c>
    </row>
    <row r="52" spans="1:28" x14ac:dyDescent="0.2">
      <c r="A52" s="32">
        <v>48</v>
      </c>
      <c r="B52" s="21" t="s">
        <v>133</v>
      </c>
      <c r="C52" s="22">
        <v>0.63636363636363635</v>
      </c>
      <c r="D52" t="s">
        <v>116</v>
      </c>
      <c r="E52">
        <v>56</v>
      </c>
      <c r="F52">
        <v>21</v>
      </c>
      <c r="H52" s="5">
        <v>3.5714285714285712E-2</v>
      </c>
      <c r="I52">
        <v>14</v>
      </c>
      <c r="J52">
        <v>2</v>
      </c>
      <c r="K52">
        <v>1</v>
      </c>
      <c r="M52" s="5">
        <v>0.22159090909090909</v>
      </c>
      <c r="N52">
        <v>4</v>
      </c>
      <c r="O52">
        <v>24.75</v>
      </c>
      <c r="P52">
        <v>9.75</v>
      </c>
      <c r="W52" s="8"/>
      <c r="AB52" s="81" t="s">
        <v>206</v>
      </c>
    </row>
    <row r="53" spans="1:28" x14ac:dyDescent="0.2">
      <c r="A53" s="32">
        <v>49</v>
      </c>
      <c r="B53" s="9" t="s">
        <v>199</v>
      </c>
      <c r="C53" s="5">
        <v>0.18181818181818182</v>
      </c>
      <c r="D53" t="s">
        <v>121</v>
      </c>
      <c r="E53">
        <v>13</v>
      </c>
      <c r="F53">
        <v>6</v>
      </c>
      <c r="W53" s="8"/>
      <c r="AB53" s="2">
        <v>59253</v>
      </c>
    </row>
    <row r="54" spans="1:28" x14ac:dyDescent="0.2">
      <c r="A54" s="32">
        <v>50</v>
      </c>
      <c r="B54" s="6" t="s">
        <v>82</v>
      </c>
      <c r="W54" s="5">
        <v>0.11764705882352941</v>
      </c>
      <c r="X54" t="s">
        <v>207</v>
      </c>
      <c r="Y54">
        <v>6</v>
      </c>
      <c r="Z54">
        <v>2</v>
      </c>
      <c r="AB54" s="2">
        <v>59266</v>
      </c>
    </row>
    <row r="55" spans="1:28" ht="18" x14ac:dyDescent="0.2">
      <c r="A55" s="32">
        <v>51</v>
      </c>
      <c r="B55" s="14" t="s">
        <v>153</v>
      </c>
      <c r="C55" s="15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8" s="3" customFormat="1" ht="16" customHeight="1" x14ac:dyDescent="0.2">
      <c r="A56" s="32">
        <v>52</v>
      </c>
      <c r="B56" s="12" t="s">
        <v>83</v>
      </c>
      <c r="C56" s="5">
        <v>3.0303030303030304E-2</v>
      </c>
      <c r="D56">
        <v>19</v>
      </c>
      <c r="E56">
        <v>3</v>
      </c>
      <c r="F56">
        <v>1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B56" s="2">
        <v>59298</v>
      </c>
    </row>
    <row r="57" spans="1:28" x14ac:dyDescent="0.2">
      <c r="A57" s="32">
        <v>53</v>
      </c>
      <c r="B57" s="27" t="s">
        <v>84</v>
      </c>
      <c r="M57" s="5">
        <v>2.2727272727272728E-2</v>
      </c>
      <c r="N57">
        <v>13</v>
      </c>
      <c r="O57">
        <v>13</v>
      </c>
      <c r="P57">
        <v>1</v>
      </c>
      <c r="AB57" s="2" t="s">
        <v>193</v>
      </c>
    </row>
    <row r="58" spans="1:28" x14ac:dyDescent="0.2">
      <c r="A58" s="32">
        <v>54</v>
      </c>
      <c r="B58" s="27" t="s">
        <v>85</v>
      </c>
      <c r="M58" s="5">
        <v>2.2727272727272728E-2</v>
      </c>
      <c r="N58">
        <v>18</v>
      </c>
      <c r="O58">
        <v>2</v>
      </c>
      <c r="P58">
        <v>1</v>
      </c>
      <c r="AB58" s="2" t="s">
        <v>193</v>
      </c>
    </row>
    <row r="59" spans="1:28" x14ac:dyDescent="0.2">
      <c r="A59" s="32">
        <v>55</v>
      </c>
      <c r="B59" s="27" t="s">
        <v>86</v>
      </c>
      <c r="M59" s="5">
        <v>2.2727272727272728E-2</v>
      </c>
      <c r="N59">
        <v>19</v>
      </c>
      <c r="O59">
        <v>2</v>
      </c>
      <c r="P59">
        <v>1</v>
      </c>
      <c r="AB59" s="2" t="s">
        <v>193</v>
      </c>
    </row>
    <row r="60" spans="1:28" x14ac:dyDescent="0.2">
      <c r="A60" s="32">
        <v>56</v>
      </c>
      <c r="B60" s="27" t="s">
        <v>87</v>
      </c>
      <c r="M60" s="5">
        <v>4.5454545454545456E-2</v>
      </c>
      <c r="N60">
        <v>32</v>
      </c>
      <c r="O60">
        <v>3</v>
      </c>
      <c r="P60">
        <v>2</v>
      </c>
      <c r="AB60" s="2" t="s">
        <v>193</v>
      </c>
    </row>
    <row r="61" spans="1:28" x14ac:dyDescent="0.2">
      <c r="A61" s="32">
        <v>57</v>
      </c>
      <c r="B61" s="27" t="s">
        <v>88</v>
      </c>
      <c r="M61" s="5">
        <v>6.8181818181818177E-2</v>
      </c>
      <c r="N61">
        <v>8</v>
      </c>
      <c r="O61">
        <v>10</v>
      </c>
      <c r="P61">
        <v>3</v>
      </c>
      <c r="AB61" s="2" t="s">
        <v>193</v>
      </c>
    </row>
    <row r="62" spans="1:28" x14ac:dyDescent="0.2">
      <c r="A62" s="32">
        <v>58</v>
      </c>
      <c r="B62" s="27" t="s">
        <v>89</v>
      </c>
      <c r="R62" s="5">
        <v>0.22222222222222221</v>
      </c>
      <c r="S62">
        <v>15</v>
      </c>
      <c r="T62">
        <v>4</v>
      </c>
      <c r="U62">
        <v>2</v>
      </c>
      <c r="AB62" s="2" t="s">
        <v>193</v>
      </c>
    </row>
    <row r="63" spans="1:28" x14ac:dyDescent="0.2">
      <c r="A63" s="32">
        <v>59</v>
      </c>
      <c r="B63" s="27" t="s">
        <v>90</v>
      </c>
      <c r="R63" s="5">
        <v>0.22222222222222221</v>
      </c>
      <c r="S63">
        <v>2</v>
      </c>
      <c r="T63">
        <v>2</v>
      </c>
      <c r="U63">
        <v>2</v>
      </c>
      <c r="AB63" s="2" t="s">
        <v>193</v>
      </c>
    </row>
    <row r="64" spans="1:28" x14ac:dyDescent="0.2">
      <c r="A64" s="32">
        <v>60</v>
      </c>
      <c r="B64" s="27" t="s">
        <v>91</v>
      </c>
      <c r="R64" s="5">
        <v>0.1111111111111111</v>
      </c>
      <c r="S64" t="s">
        <v>112</v>
      </c>
      <c r="T64">
        <v>2</v>
      </c>
      <c r="U64">
        <v>1</v>
      </c>
      <c r="AB64" s="2" t="s">
        <v>193</v>
      </c>
    </row>
    <row r="65" spans="1:28" x14ac:dyDescent="0.2">
      <c r="A65" s="32">
        <v>61</v>
      </c>
      <c r="B65" s="27" t="s">
        <v>92</v>
      </c>
      <c r="R65" s="5">
        <v>0.1111111111111111</v>
      </c>
      <c r="S65" t="s">
        <v>113</v>
      </c>
      <c r="T65">
        <v>2</v>
      </c>
      <c r="U65">
        <v>1</v>
      </c>
      <c r="AB65" s="2" t="s">
        <v>193</v>
      </c>
    </row>
    <row r="66" spans="1:28" x14ac:dyDescent="0.2">
      <c r="A66" s="32">
        <v>62</v>
      </c>
      <c r="B66" s="27" t="s">
        <v>93</v>
      </c>
      <c r="R66" s="5">
        <v>0.1111111111111111</v>
      </c>
      <c r="S66" t="s">
        <v>114</v>
      </c>
      <c r="T66">
        <v>2</v>
      </c>
      <c r="U66">
        <v>1</v>
      </c>
      <c r="AB66" s="2" t="s">
        <v>193</v>
      </c>
    </row>
    <row r="67" spans="1:28" x14ac:dyDescent="0.2">
      <c r="A67" s="32">
        <v>63</v>
      </c>
      <c r="B67" s="27" t="s">
        <v>94</v>
      </c>
      <c r="R67" s="5">
        <v>0.1111111111111111</v>
      </c>
      <c r="S67">
        <v>27</v>
      </c>
      <c r="T67">
        <v>2</v>
      </c>
      <c r="U67">
        <v>1</v>
      </c>
      <c r="AB67" s="2" t="s">
        <v>193</v>
      </c>
    </row>
    <row r="68" spans="1:28" x14ac:dyDescent="0.2">
      <c r="A68" s="32">
        <v>64</v>
      </c>
      <c r="B68" s="27" t="s">
        <v>95</v>
      </c>
      <c r="R68" s="5">
        <v>0.1111111111111111</v>
      </c>
      <c r="S68">
        <v>28</v>
      </c>
      <c r="T68">
        <v>6</v>
      </c>
      <c r="U68">
        <v>1</v>
      </c>
      <c r="AB68" s="2" t="s">
        <v>193</v>
      </c>
    </row>
    <row r="69" spans="1:28" x14ac:dyDescent="0.2">
      <c r="A69" s="32">
        <v>65</v>
      </c>
      <c r="B69" s="27" t="s">
        <v>96</v>
      </c>
      <c r="R69" s="5">
        <v>0.1111111111111111</v>
      </c>
      <c r="S69">
        <v>3</v>
      </c>
      <c r="T69">
        <v>2</v>
      </c>
      <c r="U69">
        <v>1</v>
      </c>
      <c r="AB69" s="2" t="s">
        <v>193</v>
      </c>
    </row>
    <row r="70" spans="1:28" x14ac:dyDescent="0.2">
      <c r="A70" s="32">
        <v>66</v>
      </c>
      <c r="B70" s="27" t="s">
        <v>97</v>
      </c>
      <c r="R70" s="5">
        <v>0.1111111111111111</v>
      </c>
      <c r="S70">
        <v>4</v>
      </c>
      <c r="T70">
        <v>1</v>
      </c>
      <c r="U70">
        <v>1</v>
      </c>
      <c r="AB70" s="2" t="s">
        <v>193</v>
      </c>
    </row>
    <row r="71" spans="1:28" x14ac:dyDescent="0.2">
      <c r="A71" s="32">
        <v>67</v>
      </c>
      <c r="B71" s="27" t="s">
        <v>98</v>
      </c>
      <c r="R71" s="5">
        <v>0.1111111111111111</v>
      </c>
      <c r="S71">
        <v>5</v>
      </c>
      <c r="T71">
        <v>1</v>
      </c>
      <c r="U71">
        <v>1</v>
      </c>
      <c r="AB71" s="2" t="s">
        <v>193</v>
      </c>
    </row>
    <row r="72" spans="1:28" x14ac:dyDescent="0.2">
      <c r="A72" s="32">
        <v>68</v>
      </c>
      <c r="B72" s="27" t="s">
        <v>99</v>
      </c>
      <c r="R72" s="5">
        <v>0.1111111111111111</v>
      </c>
      <c r="S72">
        <v>6</v>
      </c>
      <c r="T72">
        <v>1</v>
      </c>
      <c r="U72">
        <v>1</v>
      </c>
      <c r="AB72" s="2" t="s">
        <v>193</v>
      </c>
    </row>
    <row r="73" spans="1:28" x14ac:dyDescent="0.2">
      <c r="A73" s="32">
        <v>69</v>
      </c>
      <c r="B73" s="27" t="s">
        <v>100</v>
      </c>
      <c r="R73" s="5">
        <v>0.1111111111111111</v>
      </c>
      <c r="S73">
        <v>9</v>
      </c>
      <c r="T73">
        <v>4</v>
      </c>
      <c r="U73">
        <v>1</v>
      </c>
      <c r="AB73" s="2" t="s">
        <v>193</v>
      </c>
    </row>
    <row r="74" spans="1:28" x14ac:dyDescent="0.2">
      <c r="A74" s="32">
        <v>70</v>
      </c>
      <c r="B74" s="28" t="s">
        <v>101</v>
      </c>
      <c r="C74" s="5">
        <v>9.0909090909090912E-2</v>
      </c>
      <c r="D74">
        <v>18</v>
      </c>
      <c r="E74">
        <v>4</v>
      </c>
      <c r="F74">
        <v>3</v>
      </c>
      <c r="AB74" s="2" t="s">
        <v>193</v>
      </c>
    </row>
    <row r="75" spans="1:28" x14ac:dyDescent="0.2">
      <c r="A75" s="32">
        <v>71</v>
      </c>
      <c r="B75" s="28" t="s">
        <v>102</v>
      </c>
      <c r="C75" s="5">
        <v>3.0303030303030304E-2</v>
      </c>
      <c r="D75">
        <v>24</v>
      </c>
      <c r="E75">
        <v>3</v>
      </c>
      <c r="F75">
        <v>1</v>
      </c>
      <c r="AB75" s="2" t="s">
        <v>193</v>
      </c>
    </row>
    <row r="76" spans="1:28" x14ac:dyDescent="0.2">
      <c r="A76" s="32">
        <v>72</v>
      </c>
      <c r="B76" s="68" t="s">
        <v>103</v>
      </c>
      <c r="C76" s="69">
        <v>3.0303030303030304E-2</v>
      </c>
      <c r="D76" s="70">
        <v>35</v>
      </c>
      <c r="E76" s="70">
        <v>1</v>
      </c>
      <c r="F76" s="70">
        <v>1</v>
      </c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67" t="s">
        <v>193</v>
      </c>
    </row>
    <row r="78" spans="1:28" ht="19" x14ac:dyDescent="0.2">
      <c r="A78" s="34" t="s">
        <v>138</v>
      </c>
      <c r="B78" s="29" t="s">
        <v>134</v>
      </c>
    </row>
    <row r="79" spans="1:28" x14ac:dyDescent="0.2">
      <c r="B79" s="29" t="s">
        <v>135</v>
      </c>
    </row>
    <row r="80" spans="1:28" ht="19" x14ac:dyDescent="0.2">
      <c r="A80" s="34" t="s">
        <v>154</v>
      </c>
      <c r="B80" s="29" t="s">
        <v>155</v>
      </c>
    </row>
    <row r="81" spans="1:2" ht="19" x14ac:dyDescent="0.2">
      <c r="A81" s="34" t="s">
        <v>219</v>
      </c>
      <c r="B81" s="29" t="s">
        <v>250</v>
      </c>
    </row>
    <row r="82" spans="1:2" ht="19" x14ac:dyDescent="0.2">
      <c r="A82" s="34" t="s">
        <v>248</v>
      </c>
      <c r="B82" s="29" t="s">
        <v>220</v>
      </c>
    </row>
  </sheetData>
  <sortState xmlns:xlrd2="http://schemas.microsoft.com/office/spreadsheetml/2017/richdata2" ref="AF23:AF30">
    <sortCondition ref="AF23:AF30"/>
  </sortState>
  <mergeCells count="5">
    <mergeCell ref="W3:Z3"/>
    <mergeCell ref="C3:F3"/>
    <mergeCell ref="H3:K3"/>
    <mergeCell ref="M3:P3"/>
    <mergeCell ref="R3:U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84D35-013E-484F-B23D-F4266EEFC625}">
  <dimension ref="A1:O56"/>
  <sheetViews>
    <sheetView zoomScale="110" zoomScaleNormal="110" workbookViewId="0">
      <pane ySplit="3" topLeftCell="A4" activePane="bottomLeft" state="frozen"/>
      <selection pane="bottomLeft" activeCell="P1" sqref="P1"/>
    </sheetView>
  </sheetViews>
  <sheetFormatPr baseColWidth="10" defaultRowHeight="15" x14ac:dyDescent="0.2"/>
  <cols>
    <col min="1" max="1" width="18.33203125" style="29" customWidth="1"/>
    <col min="2" max="2" width="13.6640625" style="29" bestFit="1" customWidth="1"/>
    <col min="3" max="3" width="15.6640625" style="29" customWidth="1"/>
    <col min="4" max="4" width="10.83203125" style="42"/>
    <col min="5" max="5" width="12.83203125" style="42" customWidth="1"/>
    <col min="6" max="6" width="10.83203125" style="29"/>
    <col min="7" max="7" width="7" style="42" bestFit="1" customWidth="1"/>
    <col min="8" max="8" width="10.83203125" style="42" bestFit="1"/>
    <col min="9" max="9" width="9.6640625" style="42" bestFit="1" customWidth="1"/>
    <col min="10" max="10" width="0.5" style="29" customWidth="1"/>
    <col min="11" max="12" width="10.83203125" style="29"/>
    <col min="13" max="13" width="0.5" style="29" customWidth="1"/>
    <col min="14" max="14" width="21.1640625" style="29" customWidth="1"/>
    <col min="15" max="15" width="32.1640625" style="29" customWidth="1"/>
    <col min="16" max="16384" width="10.83203125" style="29"/>
  </cols>
  <sheetData>
    <row r="1" spans="1:15" ht="21" x14ac:dyDescent="0.25">
      <c r="A1" s="37" t="s">
        <v>172</v>
      </c>
      <c r="B1" s="20"/>
      <c r="J1" s="43"/>
      <c r="K1" s="43"/>
      <c r="L1" s="43"/>
      <c r="M1" s="43"/>
      <c r="N1" s="43"/>
    </row>
    <row r="2" spans="1:15" ht="17" x14ac:dyDescent="0.2">
      <c r="H2" s="86" t="s">
        <v>177</v>
      </c>
      <c r="I2" s="86"/>
      <c r="J2" s="45"/>
      <c r="K2" s="86" t="s">
        <v>179</v>
      </c>
      <c r="L2" s="86"/>
      <c r="M2" s="44"/>
      <c r="N2" s="86" t="s">
        <v>0</v>
      </c>
      <c r="O2" s="86"/>
    </row>
    <row r="3" spans="1:15" ht="50" x14ac:dyDescent="0.2">
      <c r="A3" s="71" t="s">
        <v>1</v>
      </c>
      <c r="B3" s="71" t="s">
        <v>2</v>
      </c>
      <c r="C3" s="72" t="s">
        <v>3</v>
      </c>
      <c r="D3" s="72" t="s">
        <v>4</v>
      </c>
      <c r="E3" s="72" t="s">
        <v>5</v>
      </c>
      <c r="F3" s="72" t="s">
        <v>6</v>
      </c>
      <c r="G3" s="72" t="s">
        <v>174</v>
      </c>
      <c r="H3" s="72" t="s">
        <v>156</v>
      </c>
      <c r="I3" s="72" t="s">
        <v>157</v>
      </c>
      <c r="J3" s="72"/>
      <c r="K3" s="72" t="s">
        <v>158</v>
      </c>
      <c r="L3" s="72" t="s">
        <v>159</v>
      </c>
      <c r="M3" s="72"/>
      <c r="N3" s="72" t="s">
        <v>187</v>
      </c>
      <c r="O3" s="72" t="s">
        <v>7</v>
      </c>
    </row>
    <row r="4" spans="1:15" ht="17" x14ac:dyDescent="0.2">
      <c r="A4" s="58" t="s">
        <v>251</v>
      </c>
      <c r="B4" s="58"/>
      <c r="C4" s="60"/>
      <c r="D4" s="60"/>
      <c r="E4" s="60"/>
      <c r="F4" s="61"/>
      <c r="G4" s="60"/>
      <c r="H4" s="60"/>
      <c r="I4" s="60"/>
      <c r="J4" s="61"/>
      <c r="K4" s="60"/>
      <c r="L4" s="60"/>
      <c r="M4" s="60"/>
      <c r="N4" s="61"/>
      <c r="O4" s="61"/>
    </row>
    <row r="5" spans="1:15" s="38" customFormat="1" ht="32" customHeight="1" x14ac:dyDescent="0.2">
      <c r="A5" s="46" t="s">
        <v>8</v>
      </c>
      <c r="B5" s="47" t="s">
        <v>215</v>
      </c>
      <c r="C5" s="48" t="s">
        <v>9</v>
      </c>
      <c r="D5" s="48" t="s">
        <v>10</v>
      </c>
      <c r="E5" s="42">
        <v>3.5</v>
      </c>
      <c r="F5" s="49" t="s">
        <v>11</v>
      </c>
      <c r="G5" s="49" t="s">
        <v>12</v>
      </c>
      <c r="H5" s="42">
        <v>21</v>
      </c>
      <c r="I5" s="42">
        <v>56</v>
      </c>
      <c r="K5" s="50">
        <f t="shared" ref="K5:K10" si="0">H5/33</f>
        <v>0.63636363636363635</v>
      </c>
      <c r="L5" s="50">
        <f t="shared" ref="L5:L10" si="1">I5/182</f>
        <v>0.30769230769230771</v>
      </c>
      <c r="N5" s="51" t="s">
        <v>195</v>
      </c>
      <c r="O5" s="51" t="s">
        <v>221</v>
      </c>
    </row>
    <row r="6" spans="1:15" ht="32" customHeight="1" x14ac:dyDescent="0.2">
      <c r="A6" s="38" t="s">
        <v>160</v>
      </c>
      <c r="B6" s="40" t="s">
        <v>160</v>
      </c>
      <c r="C6" s="51" t="s">
        <v>13</v>
      </c>
      <c r="D6" s="49" t="s">
        <v>14</v>
      </c>
      <c r="E6" s="42">
        <v>9</v>
      </c>
      <c r="F6" s="49" t="s">
        <v>11</v>
      </c>
      <c r="G6" s="49" t="s">
        <v>12</v>
      </c>
      <c r="H6" s="42">
        <v>11</v>
      </c>
      <c r="I6" s="42">
        <v>37</v>
      </c>
      <c r="J6" s="38"/>
      <c r="K6" s="50">
        <f t="shared" si="0"/>
        <v>0.33333333333333331</v>
      </c>
      <c r="L6" s="50">
        <f t="shared" si="1"/>
        <v>0.2032967032967033</v>
      </c>
      <c r="N6" s="78" t="s">
        <v>188</v>
      </c>
      <c r="O6" s="51" t="s">
        <v>222</v>
      </c>
    </row>
    <row r="7" spans="1:15" ht="32" x14ac:dyDescent="0.2">
      <c r="A7" s="46" t="s">
        <v>15</v>
      </c>
      <c r="B7" s="47" t="s">
        <v>16</v>
      </c>
      <c r="C7" s="48" t="s">
        <v>17</v>
      </c>
      <c r="D7" s="48" t="s">
        <v>14</v>
      </c>
      <c r="E7" s="83">
        <v>3.5</v>
      </c>
      <c r="F7" s="49" t="s">
        <v>11</v>
      </c>
      <c r="G7" s="49" t="s">
        <v>12</v>
      </c>
      <c r="H7" s="83">
        <v>7</v>
      </c>
      <c r="I7" s="83">
        <v>16.5</v>
      </c>
      <c r="K7" s="50">
        <f t="shared" si="0"/>
        <v>0.21212121212121213</v>
      </c>
      <c r="L7" s="50">
        <f t="shared" si="1"/>
        <v>9.0659340659340656E-2</v>
      </c>
      <c r="N7" s="51" t="s">
        <v>189</v>
      </c>
      <c r="O7" s="51" t="s">
        <v>223</v>
      </c>
    </row>
    <row r="8" spans="1:15" ht="32" x14ac:dyDescent="0.2">
      <c r="A8" s="46" t="s">
        <v>161</v>
      </c>
      <c r="B8" s="52" t="s">
        <v>18</v>
      </c>
      <c r="C8" s="49" t="s">
        <v>19</v>
      </c>
      <c r="D8" s="42" t="s">
        <v>14</v>
      </c>
      <c r="E8" s="84">
        <v>2</v>
      </c>
      <c r="F8" s="49" t="s">
        <v>11</v>
      </c>
      <c r="G8" s="42" t="s">
        <v>20</v>
      </c>
      <c r="H8" s="84">
        <v>6</v>
      </c>
      <c r="I8" s="84">
        <v>13</v>
      </c>
      <c r="K8" s="50">
        <f t="shared" si="0"/>
        <v>0.18181818181818182</v>
      </c>
      <c r="L8" s="50">
        <f t="shared" si="1"/>
        <v>7.1428571428571425E-2</v>
      </c>
      <c r="N8" s="51">
        <v>59253</v>
      </c>
      <c r="O8" s="51" t="s">
        <v>224</v>
      </c>
    </row>
    <row r="9" spans="1:15" ht="32" x14ac:dyDescent="0.2">
      <c r="A9" s="46" t="s">
        <v>162</v>
      </c>
      <c r="B9" s="46" t="s">
        <v>21</v>
      </c>
      <c r="C9" s="48" t="s">
        <v>22</v>
      </c>
      <c r="D9" s="48" t="s">
        <v>14</v>
      </c>
      <c r="E9" s="84">
        <v>1.5</v>
      </c>
      <c r="F9" s="49" t="s">
        <v>11</v>
      </c>
      <c r="G9" s="49" t="s">
        <v>23</v>
      </c>
      <c r="H9" s="84">
        <v>2.5</v>
      </c>
      <c r="I9" s="84">
        <v>5.5</v>
      </c>
      <c r="K9" s="50">
        <f>H9/33</f>
        <v>7.575757575757576E-2</v>
      </c>
      <c r="L9" s="50">
        <f>I9/182</f>
        <v>3.021978021978022E-2</v>
      </c>
      <c r="N9" s="51">
        <v>59312</v>
      </c>
      <c r="O9" s="51" t="s">
        <v>225</v>
      </c>
    </row>
    <row r="10" spans="1:15" ht="32" x14ac:dyDescent="0.2">
      <c r="A10" s="46" t="s">
        <v>24</v>
      </c>
      <c r="B10" s="47" t="s">
        <v>24</v>
      </c>
      <c r="C10" s="48" t="s">
        <v>25</v>
      </c>
      <c r="D10" s="48" t="s">
        <v>10</v>
      </c>
      <c r="E10" s="42">
        <v>0.5</v>
      </c>
      <c r="F10" s="49" t="s">
        <v>11</v>
      </c>
      <c r="G10" s="49" t="s">
        <v>12</v>
      </c>
      <c r="H10" s="42">
        <v>2.5</v>
      </c>
      <c r="I10" s="42">
        <v>4</v>
      </c>
      <c r="K10" s="50">
        <f t="shared" si="0"/>
        <v>7.575757575757576E-2</v>
      </c>
      <c r="L10" s="50">
        <f t="shared" si="1"/>
        <v>2.197802197802198E-2</v>
      </c>
      <c r="N10" s="51" t="s">
        <v>211</v>
      </c>
      <c r="O10" s="51" t="s">
        <v>229</v>
      </c>
    </row>
    <row r="11" spans="1:15" ht="17" x14ac:dyDescent="0.2">
      <c r="A11" s="58" t="s">
        <v>181</v>
      </c>
      <c r="B11" s="58"/>
      <c r="C11" s="59"/>
      <c r="D11" s="58"/>
      <c r="E11" s="59"/>
      <c r="F11" s="59"/>
      <c r="G11" s="59"/>
      <c r="H11" s="58"/>
      <c r="I11" s="58"/>
      <c r="J11" s="58"/>
      <c r="K11" s="58"/>
      <c r="L11" s="59"/>
      <c r="M11" s="59"/>
      <c r="N11" s="59"/>
      <c r="O11" s="58"/>
    </row>
    <row r="12" spans="1:15" ht="32" x14ac:dyDescent="0.2">
      <c r="A12" s="46" t="s">
        <v>26</v>
      </c>
      <c r="B12" s="47" t="s">
        <v>26</v>
      </c>
      <c r="C12" s="53" t="s">
        <v>27</v>
      </c>
      <c r="D12" s="48" t="s">
        <v>10</v>
      </c>
      <c r="E12" s="42">
        <v>3.5</v>
      </c>
      <c r="F12" s="49" t="s">
        <v>11</v>
      </c>
      <c r="G12" s="49" t="s">
        <v>12</v>
      </c>
      <c r="H12" s="42">
        <v>18.5</v>
      </c>
      <c r="I12" s="42">
        <v>52.5</v>
      </c>
      <c r="K12" s="50">
        <f>H12/28</f>
        <v>0.6607142857142857</v>
      </c>
      <c r="L12" s="50">
        <f>I12/177</f>
        <v>0.29661016949152541</v>
      </c>
      <c r="N12" s="51" t="s">
        <v>190</v>
      </c>
      <c r="O12" s="51" t="s">
        <v>231</v>
      </c>
    </row>
    <row r="13" spans="1:15" ht="32" x14ac:dyDescent="0.2">
      <c r="A13" s="46" t="s">
        <v>208</v>
      </c>
      <c r="B13" s="47" t="s">
        <v>216</v>
      </c>
      <c r="C13" s="48" t="s">
        <v>28</v>
      </c>
      <c r="D13" s="48" t="s">
        <v>10</v>
      </c>
      <c r="E13" s="42">
        <v>2.5</v>
      </c>
      <c r="F13" s="49" t="s">
        <v>11</v>
      </c>
      <c r="G13" s="49" t="s">
        <v>29</v>
      </c>
      <c r="H13" s="42">
        <v>7.5</v>
      </c>
      <c r="I13" s="42">
        <v>36.5</v>
      </c>
      <c r="K13" s="50">
        <f>H13/28</f>
        <v>0.26785714285714285</v>
      </c>
      <c r="L13" s="50">
        <f>I13/177</f>
        <v>0.20621468926553671</v>
      </c>
      <c r="N13" s="51" t="s">
        <v>191</v>
      </c>
      <c r="O13" s="51" t="s">
        <v>232</v>
      </c>
    </row>
    <row r="14" spans="1:15" ht="32" x14ac:dyDescent="0.2">
      <c r="A14" s="46" t="s">
        <v>30</v>
      </c>
      <c r="B14" s="47" t="s">
        <v>24</v>
      </c>
      <c r="C14" s="48" t="s">
        <v>25</v>
      </c>
      <c r="D14" s="48" t="s">
        <v>10</v>
      </c>
      <c r="E14" s="42">
        <v>2</v>
      </c>
      <c r="F14" s="49" t="s">
        <v>11</v>
      </c>
      <c r="G14" s="49" t="s">
        <v>12</v>
      </c>
      <c r="H14" s="42">
        <v>6</v>
      </c>
      <c r="I14" s="42">
        <v>18</v>
      </c>
      <c r="K14" s="50">
        <f>H14/28</f>
        <v>0.21428571428571427</v>
      </c>
      <c r="L14" s="50">
        <f>I14/177</f>
        <v>0.10169491525423729</v>
      </c>
      <c r="N14" s="51" t="s">
        <v>196</v>
      </c>
      <c r="O14" s="51" t="s">
        <v>230</v>
      </c>
    </row>
    <row r="15" spans="1:15" ht="32" x14ac:dyDescent="0.2">
      <c r="A15" s="46" t="s">
        <v>8</v>
      </c>
      <c r="B15" s="47" t="s">
        <v>215</v>
      </c>
      <c r="C15" s="48" t="s">
        <v>25</v>
      </c>
      <c r="D15" s="48" t="s">
        <v>10</v>
      </c>
      <c r="E15" s="42">
        <v>1</v>
      </c>
      <c r="F15" s="49" t="s">
        <v>31</v>
      </c>
      <c r="G15" s="48" t="s">
        <v>32</v>
      </c>
      <c r="H15" s="42">
        <v>1</v>
      </c>
      <c r="I15" s="42">
        <v>2</v>
      </c>
      <c r="K15" s="50">
        <f>H15/28</f>
        <v>3.5714285714285712E-2</v>
      </c>
      <c r="L15" s="50">
        <f>I15/177</f>
        <v>1.1299435028248588E-2</v>
      </c>
      <c r="N15" s="51">
        <v>59257</v>
      </c>
      <c r="O15" s="51" t="s">
        <v>233</v>
      </c>
    </row>
    <row r="16" spans="1:15" ht="17" x14ac:dyDescent="0.2">
      <c r="A16" s="58" t="s">
        <v>240</v>
      </c>
      <c r="B16" s="58"/>
      <c r="C16" s="59"/>
      <c r="D16" s="58"/>
      <c r="E16" s="59"/>
      <c r="F16" s="59"/>
      <c r="G16" s="59"/>
      <c r="H16" s="58"/>
      <c r="I16" s="58"/>
      <c r="J16" s="58"/>
      <c r="K16" s="58"/>
      <c r="L16" s="59"/>
      <c r="M16" s="59"/>
      <c r="N16" s="60"/>
      <c r="O16" s="60"/>
    </row>
    <row r="17" spans="1:15" ht="32" x14ac:dyDescent="0.2">
      <c r="A17" s="46" t="s">
        <v>162</v>
      </c>
      <c r="B17" s="46" t="s">
        <v>21</v>
      </c>
      <c r="C17" s="48" t="s">
        <v>22</v>
      </c>
      <c r="D17" s="48" t="s">
        <v>14</v>
      </c>
      <c r="E17" s="42">
        <v>3.5</v>
      </c>
      <c r="F17" s="49" t="s">
        <v>33</v>
      </c>
      <c r="G17" s="49" t="s">
        <v>29</v>
      </c>
      <c r="H17" s="42">
        <v>18.5</v>
      </c>
      <c r="I17" s="42">
        <v>85.5</v>
      </c>
      <c r="K17" s="50">
        <f>H17/44</f>
        <v>0.42045454545454547</v>
      </c>
      <c r="L17" s="50">
        <f>I17/309</f>
        <v>0.27669902912621358</v>
      </c>
      <c r="N17" s="51" t="s">
        <v>192</v>
      </c>
      <c r="O17" s="51" t="s">
        <v>226</v>
      </c>
    </row>
    <row r="18" spans="1:15" ht="48" x14ac:dyDescent="0.2">
      <c r="A18" s="46" t="s">
        <v>34</v>
      </c>
      <c r="B18" s="47" t="s">
        <v>217</v>
      </c>
      <c r="C18" s="48" t="s">
        <v>35</v>
      </c>
      <c r="D18" s="48" t="s">
        <v>14</v>
      </c>
      <c r="E18" s="42">
        <v>0.5</v>
      </c>
      <c r="F18" s="49" t="s">
        <v>33</v>
      </c>
      <c r="G18" s="48" t="s">
        <v>32</v>
      </c>
      <c r="H18" s="42">
        <v>14</v>
      </c>
      <c r="I18" s="42">
        <v>43</v>
      </c>
      <c r="K18" s="50">
        <f t="shared" ref="K18:K23" si="2">H18/44</f>
        <v>0.31818181818181818</v>
      </c>
      <c r="L18" s="50">
        <f t="shared" ref="L18:L23" si="3">I18/309</f>
        <v>0.13915857605177995</v>
      </c>
      <c r="N18" s="51">
        <v>59252</v>
      </c>
      <c r="O18" s="51" t="s">
        <v>235</v>
      </c>
    </row>
    <row r="19" spans="1:15" ht="32" x14ac:dyDescent="0.2">
      <c r="A19" s="46" t="s">
        <v>163</v>
      </c>
      <c r="B19" s="47" t="s">
        <v>218</v>
      </c>
      <c r="C19" s="48" t="s">
        <v>36</v>
      </c>
      <c r="D19" s="48" t="s">
        <v>14</v>
      </c>
      <c r="E19" s="42">
        <v>0.5</v>
      </c>
      <c r="F19" s="49" t="s">
        <v>33</v>
      </c>
      <c r="G19" s="48" t="s">
        <v>32</v>
      </c>
      <c r="H19" s="42">
        <v>14</v>
      </c>
      <c r="I19" s="42">
        <v>43</v>
      </c>
      <c r="K19" s="50">
        <f t="shared" si="2"/>
        <v>0.31818181818181818</v>
      </c>
      <c r="L19" s="50">
        <f t="shared" si="3"/>
        <v>0.13915857605177995</v>
      </c>
      <c r="N19" s="51" t="s">
        <v>193</v>
      </c>
      <c r="O19" s="51" t="s">
        <v>236</v>
      </c>
    </row>
    <row r="20" spans="1:15" ht="32" x14ac:dyDescent="0.2">
      <c r="A20" s="46" t="s">
        <v>15</v>
      </c>
      <c r="B20" s="47" t="s">
        <v>16</v>
      </c>
      <c r="C20" s="48" t="s">
        <v>22</v>
      </c>
      <c r="D20" s="48" t="s">
        <v>14</v>
      </c>
      <c r="E20" s="42">
        <v>1</v>
      </c>
      <c r="F20" s="49" t="s">
        <v>33</v>
      </c>
      <c r="G20" s="48" t="s">
        <v>32</v>
      </c>
      <c r="H20" s="42">
        <v>14</v>
      </c>
      <c r="I20" s="42">
        <v>33</v>
      </c>
      <c r="K20" s="50">
        <f t="shared" si="2"/>
        <v>0.31818181818181818</v>
      </c>
      <c r="L20" s="50">
        <f t="shared" si="3"/>
        <v>0.10679611650485436</v>
      </c>
      <c r="N20" s="51" t="s">
        <v>193</v>
      </c>
      <c r="O20" s="51" t="s">
        <v>237</v>
      </c>
    </row>
    <row r="21" spans="1:15" ht="32" x14ac:dyDescent="0.2">
      <c r="A21" s="46" t="s">
        <v>8</v>
      </c>
      <c r="B21" s="47" t="s">
        <v>215</v>
      </c>
      <c r="C21" s="48" t="s">
        <v>9</v>
      </c>
      <c r="D21" s="48" t="s">
        <v>10</v>
      </c>
      <c r="E21" s="42">
        <v>0.75</v>
      </c>
      <c r="F21" s="49" t="s">
        <v>37</v>
      </c>
      <c r="G21" s="49" t="s">
        <v>12</v>
      </c>
      <c r="H21" s="42">
        <v>9.75</v>
      </c>
      <c r="I21" s="42">
        <v>24.75</v>
      </c>
      <c r="K21" s="50">
        <f t="shared" si="2"/>
        <v>0.22159090909090909</v>
      </c>
      <c r="L21" s="50">
        <f t="shared" si="3"/>
        <v>8.0097087378640783E-2</v>
      </c>
      <c r="N21" s="51">
        <v>59268</v>
      </c>
      <c r="O21" s="51" t="s">
        <v>234</v>
      </c>
    </row>
    <row r="22" spans="1:15" ht="32" x14ac:dyDescent="0.2">
      <c r="A22" s="46" t="s">
        <v>164</v>
      </c>
      <c r="B22" s="47" t="s">
        <v>38</v>
      </c>
      <c r="C22" s="48" t="s">
        <v>9</v>
      </c>
      <c r="D22" s="48" t="s">
        <v>10</v>
      </c>
      <c r="E22" s="42">
        <v>0.25</v>
      </c>
      <c r="F22" s="49" t="s">
        <v>37</v>
      </c>
      <c r="G22" s="49" t="s">
        <v>12</v>
      </c>
      <c r="H22" s="42">
        <v>3.25</v>
      </c>
      <c r="I22" s="42">
        <v>8.25</v>
      </c>
      <c r="K22" s="50">
        <f t="shared" si="2"/>
        <v>7.3863636363636367E-2</v>
      </c>
      <c r="L22" s="50">
        <f t="shared" si="3"/>
        <v>2.6699029126213591E-2</v>
      </c>
      <c r="N22" s="51" t="s">
        <v>193</v>
      </c>
      <c r="O22" s="51" t="s">
        <v>238</v>
      </c>
    </row>
    <row r="23" spans="1:15" ht="32" x14ac:dyDescent="0.2">
      <c r="A23" s="54" t="s">
        <v>39</v>
      </c>
      <c r="B23" s="54" t="s">
        <v>39</v>
      </c>
      <c r="C23" s="48" t="s">
        <v>40</v>
      </c>
      <c r="D23" s="48" t="s">
        <v>10</v>
      </c>
      <c r="E23" s="42">
        <v>0.5</v>
      </c>
      <c r="F23" s="49" t="s">
        <v>11</v>
      </c>
      <c r="G23" s="49" t="s">
        <v>41</v>
      </c>
      <c r="H23" s="42">
        <v>2.5</v>
      </c>
      <c r="I23" s="42">
        <v>4.5</v>
      </c>
      <c r="K23" s="50">
        <f t="shared" si="2"/>
        <v>5.6818181818181816E-2</v>
      </c>
      <c r="L23" s="50">
        <f t="shared" si="3"/>
        <v>1.4563106796116505E-2</v>
      </c>
      <c r="N23" s="51">
        <v>59303</v>
      </c>
      <c r="O23" s="51" t="s">
        <v>239</v>
      </c>
    </row>
    <row r="24" spans="1:15" ht="17" x14ac:dyDescent="0.2">
      <c r="A24" s="58" t="s">
        <v>242</v>
      </c>
      <c r="B24" s="58"/>
      <c r="C24" s="58"/>
      <c r="D24" s="58"/>
      <c r="E24" s="59"/>
      <c r="F24" s="59"/>
      <c r="G24" s="58"/>
      <c r="H24" s="58"/>
      <c r="I24" s="58"/>
      <c r="J24" s="58"/>
      <c r="K24" s="58"/>
      <c r="L24" s="59"/>
      <c r="M24" s="59"/>
      <c r="N24" s="60"/>
      <c r="O24" s="60"/>
    </row>
    <row r="25" spans="1:15" ht="32" x14ac:dyDescent="0.2">
      <c r="A25" s="46" t="s">
        <v>165</v>
      </c>
      <c r="B25" s="46" t="s">
        <v>42</v>
      </c>
      <c r="C25" s="48" t="s">
        <v>22</v>
      </c>
      <c r="D25" s="48" t="s">
        <v>14</v>
      </c>
      <c r="E25" s="42">
        <v>1</v>
      </c>
      <c r="F25" s="42" t="s">
        <v>31</v>
      </c>
      <c r="G25" s="49" t="s">
        <v>29</v>
      </c>
      <c r="H25" s="42">
        <v>3</v>
      </c>
      <c r="I25" s="42">
        <v>9</v>
      </c>
      <c r="K25" s="50">
        <f>H25/9</f>
        <v>0.33333333333333331</v>
      </c>
      <c r="L25" s="50">
        <f>I25/40</f>
        <v>0.22500000000000001</v>
      </c>
      <c r="N25" s="51" t="s">
        <v>193</v>
      </c>
      <c r="O25" s="51" t="s">
        <v>227</v>
      </c>
    </row>
    <row r="26" spans="1:15" ht="16" x14ac:dyDescent="0.2">
      <c r="A26" s="29" t="s">
        <v>43</v>
      </c>
      <c r="D26" s="48" t="s">
        <v>14</v>
      </c>
      <c r="E26" s="42">
        <v>1</v>
      </c>
      <c r="F26" s="42" t="s">
        <v>31</v>
      </c>
      <c r="G26" s="42" t="s">
        <v>32</v>
      </c>
      <c r="H26" s="42">
        <v>2</v>
      </c>
      <c r="I26" s="42">
        <v>2</v>
      </c>
      <c r="K26" s="50">
        <f>H26/9</f>
        <v>0.22222222222222221</v>
      </c>
      <c r="L26" s="50">
        <f>I26/40</f>
        <v>0.05</v>
      </c>
      <c r="N26" s="51" t="s">
        <v>193</v>
      </c>
      <c r="O26" s="51" t="s">
        <v>193</v>
      </c>
    </row>
    <row r="27" spans="1:15" ht="16" x14ac:dyDescent="0.2">
      <c r="A27" s="29" t="s">
        <v>44</v>
      </c>
      <c r="D27" s="48" t="s">
        <v>14</v>
      </c>
      <c r="E27" s="42">
        <v>1</v>
      </c>
      <c r="F27" s="49" t="s">
        <v>37</v>
      </c>
      <c r="G27" s="42" t="s">
        <v>32</v>
      </c>
      <c r="H27" s="42">
        <v>2</v>
      </c>
      <c r="I27" s="42">
        <v>4</v>
      </c>
      <c r="K27" s="50">
        <f>H27/9</f>
        <v>0.22222222222222221</v>
      </c>
      <c r="L27" s="50">
        <f>I27/40</f>
        <v>0.1</v>
      </c>
      <c r="N27" s="51" t="s">
        <v>193</v>
      </c>
      <c r="O27" s="51" t="s">
        <v>193</v>
      </c>
    </row>
    <row r="28" spans="1:15" ht="17" x14ac:dyDescent="0.2">
      <c r="A28" s="58" t="s">
        <v>171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60"/>
      <c r="O28" s="60"/>
    </row>
    <row r="29" spans="1:15" ht="32" x14ac:dyDescent="0.2">
      <c r="A29" s="73" t="s">
        <v>162</v>
      </c>
      <c r="B29" s="73" t="s">
        <v>21</v>
      </c>
      <c r="C29" s="74" t="s">
        <v>22</v>
      </c>
      <c r="D29" s="74" t="s">
        <v>14</v>
      </c>
      <c r="E29" s="75">
        <v>4</v>
      </c>
      <c r="F29" s="76" t="s">
        <v>11</v>
      </c>
      <c r="G29" s="76" t="s">
        <v>12</v>
      </c>
      <c r="H29" s="75">
        <v>15</v>
      </c>
      <c r="I29" s="75">
        <v>39</v>
      </c>
      <c r="J29" s="65"/>
      <c r="K29" s="77">
        <f>H29/17</f>
        <v>0.88235294117647056</v>
      </c>
      <c r="L29" s="77">
        <f>I29/62</f>
        <v>0.62903225806451613</v>
      </c>
      <c r="M29" s="65"/>
      <c r="N29" s="79" t="s">
        <v>194</v>
      </c>
      <c r="O29" s="79" t="s">
        <v>228</v>
      </c>
    </row>
    <row r="30" spans="1:15" ht="17" x14ac:dyDescent="0.2">
      <c r="A30" s="29" t="s">
        <v>173</v>
      </c>
      <c r="B30" s="46"/>
      <c r="C30" s="48"/>
      <c r="D30" s="48"/>
      <c r="F30" s="49"/>
      <c r="G30" s="49"/>
      <c r="K30" s="62"/>
      <c r="L30" s="62"/>
      <c r="O30" s="78"/>
    </row>
    <row r="31" spans="1:15" ht="17" x14ac:dyDescent="0.2">
      <c r="A31" s="29" t="s">
        <v>175</v>
      </c>
      <c r="B31" s="46"/>
      <c r="C31" s="48"/>
      <c r="D31" s="48"/>
      <c r="F31" s="49"/>
      <c r="G31" s="49"/>
      <c r="K31" s="62"/>
      <c r="L31" s="62"/>
      <c r="O31" s="78"/>
    </row>
    <row r="32" spans="1:15" ht="17" x14ac:dyDescent="0.2">
      <c r="A32" s="55" t="s">
        <v>176</v>
      </c>
      <c r="F32" s="43"/>
      <c r="O32" s="78"/>
    </row>
    <row r="33" spans="1:15" ht="17" x14ac:dyDescent="0.25">
      <c r="A33" s="56" t="s">
        <v>167</v>
      </c>
      <c r="O33" s="78"/>
    </row>
    <row r="34" spans="1:15" ht="17" x14ac:dyDescent="0.25">
      <c r="A34" s="56" t="s">
        <v>168</v>
      </c>
      <c r="O34" s="78"/>
    </row>
    <row r="35" spans="1:15" ht="17" x14ac:dyDescent="0.25">
      <c r="A35" s="56" t="s">
        <v>169</v>
      </c>
      <c r="O35" s="78"/>
    </row>
    <row r="36" spans="1:15" ht="17" x14ac:dyDescent="0.25">
      <c r="A36" s="56" t="s">
        <v>182</v>
      </c>
      <c r="O36" s="78"/>
    </row>
    <row r="37" spans="1:15" ht="17" x14ac:dyDescent="0.25">
      <c r="A37" s="56" t="s">
        <v>183</v>
      </c>
      <c r="O37" s="78"/>
    </row>
    <row r="38" spans="1:15" ht="17" x14ac:dyDescent="0.2">
      <c r="A38" s="55" t="s">
        <v>178</v>
      </c>
      <c r="O38" s="78"/>
    </row>
    <row r="39" spans="1:15" ht="17" x14ac:dyDescent="0.2">
      <c r="A39" s="57" t="s">
        <v>170</v>
      </c>
      <c r="O39" s="78"/>
    </row>
    <row r="40" spans="1:15" ht="17" x14ac:dyDescent="0.2">
      <c r="A40" s="1" t="s">
        <v>180</v>
      </c>
      <c r="O40" s="78"/>
    </row>
    <row r="41" spans="1:15" ht="17" x14ac:dyDescent="0.2">
      <c r="A41" s="29" t="s">
        <v>213</v>
      </c>
      <c r="O41" s="78"/>
    </row>
    <row r="42" spans="1:15" ht="17" x14ac:dyDescent="0.2">
      <c r="A42" s="29" t="s">
        <v>184</v>
      </c>
      <c r="O42" s="78"/>
    </row>
    <row r="43" spans="1:15" ht="17" x14ac:dyDescent="0.2">
      <c r="A43" s="29" t="s">
        <v>214</v>
      </c>
      <c r="O43" s="78"/>
    </row>
    <row r="44" spans="1:15" x14ac:dyDescent="0.2">
      <c r="A44" s="29" t="s">
        <v>185</v>
      </c>
      <c r="O44" s="78"/>
    </row>
    <row r="45" spans="1:15" x14ac:dyDescent="0.2">
      <c r="A45" s="20"/>
      <c r="O45" s="78"/>
    </row>
    <row r="46" spans="1:15" x14ac:dyDescent="0.2">
      <c r="O46" s="78"/>
    </row>
    <row r="47" spans="1:15" x14ac:dyDescent="0.2">
      <c r="A47" s="20"/>
    </row>
    <row r="48" spans="1:15" x14ac:dyDescent="0.2">
      <c r="A48" s="54"/>
    </row>
    <row r="55" spans="2:2" x14ac:dyDescent="0.2">
      <c r="B55" s="20"/>
    </row>
    <row r="56" spans="2:2" x14ac:dyDescent="0.2">
      <c r="B56" s="54"/>
    </row>
  </sheetData>
  <mergeCells count="3">
    <mergeCell ref="H2:I2"/>
    <mergeCell ref="K2:L2"/>
    <mergeCell ref="N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S1</vt:lpstr>
      <vt:lpstr>Table S2</vt:lpstr>
      <vt:lpstr>Table 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J Aylward</dc:creator>
  <cp:lastModifiedBy>Dr. J Aylward</cp:lastModifiedBy>
  <dcterms:created xsi:type="dcterms:W3CDTF">2024-04-16T17:43:26Z</dcterms:created>
  <dcterms:modified xsi:type="dcterms:W3CDTF">2024-07-29T08:46:30Z</dcterms:modified>
</cp:coreProperties>
</file>